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mp64\www\max-secure-fp-website\project_related_data\Service Page Content\"/>
    </mc:Choice>
  </mc:AlternateContent>
  <bookViews>
    <workbookView xWindow="-105" yWindow="-105" windowWidth="23250" windowHeight="12570"/>
  </bookViews>
  <sheets>
    <sheet name="Input Sheet" sheetId="1" r:id="rId1"/>
    <sheet name="Prepayment chart" sheetId="2" r:id="rId2"/>
  </sheets>
  <calcPr calcId="191029"/>
</workbook>
</file>

<file path=xl/calcChain.xml><?xml version="1.0" encoding="utf-8"?>
<calcChain xmlns="http://schemas.openxmlformats.org/spreadsheetml/2006/main">
  <c r="L7" i="2" l="1"/>
  <c r="G9" i="2"/>
  <c r="G8" i="2"/>
  <c r="G7" i="2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D13" i="2"/>
  <c r="F13" i="2" s="1"/>
  <c r="C13" i="2"/>
  <c r="C14" i="2" s="1"/>
  <c r="G10" i="2"/>
  <c r="E13" i="2" s="1"/>
  <c r="C15" i="2" l="1"/>
  <c r="G13" i="2"/>
  <c r="C16" i="2" l="1"/>
  <c r="H13" i="2"/>
  <c r="C17" i="2" l="1"/>
  <c r="C18" i="2" s="1"/>
  <c r="C19" i="2" l="1"/>
  <c r="C20" i="2" l="1"/>
  <c r="C21" i="2" l="1"/>
  <c r="C22" i="2" l="1"/>
  <c r="C23" i="2" l="1"/>
  <c r="C24" i="2" l="1"/>
  <c r="C25" i="2" l="1"/>
  <c r="C26" i="2" l="1"/>
  <c r="C27" i="2" l="1"/>
  <c r="C28" i="2" l="1"/>
  <c r="C29" i="2" l="1"/>
  <c r="C30" i="2" l="1"/>
  <c r="C31" i="2" l="1"/>
  <c r="C32" i="2" l="1"/>
  <c r="C33" i="2" l="1"/>
  <c r="C34" i="2" l="1"/>
  <c r="C35" i="2" l="1"/>
  <c r="C36" i="2" l="1"/>
  <c r="C37" i="2" l="1"/>
  <c r="C38" i="2" l="1"/>
  <c r="C39" i="2" l="1"/>
  <c r="C40" i="2" l="1"/>
  <c r="C41" i="2" l="1"/>
  <c r="C42" i="2" l="1"/>
  <c r="C43" i="2" l="1"/>
  <c r="C44" i="2" l="1"/>
  <c r="C45" i="2" l="1"/>
  <c r="C46" i="2" l="1"/>
  <c r="C47" i="2" l="1"/>
  <c r="C48" i="2" l="1"/>
  <c r="C49" i="2" l="1"/>
  <c r="C50" i="2" l="1"/>
  <c r="C51" i="2" l="1"/>
  <c r="C52" i="2" l="1"/>
  <c r="C53" i="2" l="1"/>
  <c r="C54" i="2" l="1"/>
  <c r="C55" i="2" l="1"/>
  <c r="C56" i="2" l="1"/>
  <c r="C57" i="2" l="1"/>
  <c r="C58" i="2" l="1"/>
  <c r="C59" i="2" l="1"/>
  <c r="C60" i="2" l="1"/>
  <c r="C61" i="2" l="1"/>
  <c r="C62" i="2" l="1"/>
  <c r="C63" i="2" l="1"/>
  <c r="C64" i="2" l="1"/>
  <c r="C65" i="2" l="1"/>
  <c r="C66" i="2" l="1"/>
  <c r="C67" i="2" l="1"/>
  <c r="C68" i="2" l="1"/>
  <c r="C69" i="2" l="1"/>
  <c r="C70" i="2" l="1"/>
  <c r="C71" i="2" l="1"/>
  <c r="C72" i="2" l="1"/>
  <c r="C73" i="2" l="1"/>
  <c r="C74" i="2" l="1"/>
  <c r="C75" i="2" l="1"/>
  <c r="C76" i="2" l="1"/>
  <c r="C77" i="2" l="1"/>
  <c r="C78" i="2" l="1"/>
  <c r="C79" i="2" l="1"/>
  <c r="C80" i="2" l="1"/>
  <c r="C81" i="2" l="1"/>
  <c r="C82" i="2" l="1"/>
  <c r="C83" i="2" l="1"/>
  <c r="C84" i="2" l="1"/>
  <c r="C85" i="2" l="1"/>
  <c r="C86" i="2" l="1"/>
  <c r="C87" i="2" l="1"/>
  <c r="C88" i="2" l="1"/>
  <c r="C89" i="2" l="1"/>
  <c r="C90" i="2" l="1"/>
  <c r="C91" i="2" l="1"/>
  <c r="C92" i="2" l="1"/>
  <c r="C93" i="2" l="1"/>
  <c r="C94" i="2" l="1"/>
  <c r="C95" i="2" l="1"/>
  <c r="C96" i="2" l="1"/>
  <c r="C97" i="2" l="1"/>
  <c r="C98" i="2" l="1"/>
  <c r="C99" i="2" l="1"/>
  <c r="C100" i="2" l="1"/>
  <c r="C101" i="2" l="1"/>
  <c r="C102" i="2" l="1"/>
  <c r="C103" i="2" l="1"/>
  <c r="C104" i="2" l="1"/>
  <c r="C105" i="2" l="1"/>
  <c r="C106" i="2" l="1"/>
  <c r="C107" i="2" l="1"/>
  <c r="C108" i="2" l="1"/>
  <c r="C109" i="2" l="1"/>
  <c r="C110" i="2" l="1"/>
  <c r="C111" i="2" l="1"/>
  <c r="C112" i="2" l="1"/>
  <c r="C113" i="2" l="1"/>
  <c r="C114" i="2" l="1"/>
  <c r="C115" i="2" l="1"/>
  <c r="C116" i="2" l="1"/>
  <c r="C117" i="2" l="1"/>
  <c r="C118" i="2" l="1"/>
  <c r="C119" i="2" l="1"/>
  <c r="C120" i="2" l="1"/>
  <c r="C121" i="2" l="1"/>
  <c r="C122" i="2" l="1"/>
  <c r="C123" i="2" l="1"/>
  <c r="C124" i="2" l="1"/>
  <c r="C125" i="2" l="1"/>
  <c r="C126" i="2" l="1"/>
  <c r="C127" i="2" l="1"/>
  <c r="C128" i="2" l="1"/>
  <c r="C129" i="2" l="1"/>
  <c r="C130" i="2" l="1"/>
  <c r="C131" i="2" l="1"/>
  <c r="C132" i="2" l="1"/>
  <c r="C133" i="2" l="1"/>
  <c r="C134" i="2" l="1"/>
  <c r="C135" i="2" l="1"/>
  <c r="C136" i="2" l="1"/>
  <c r="C137" i="2" l="1"/>
  <c r="C138" i="2" l="1"/>
  <c r="C139" i="2" l="1"/>
  <c r="C140" i="2" l="1"/>
  <c r="C141" i="2" l="1"/>
  <c r="C142" i="2" l="1"/>
  <c r="C143" i="2" l="1"/>
  <c r="C144" i="2" l="1"/>
  <c r="C145" i="2" l="1"/>
  <c r="C146" i="2" l="1"/>
  <c r="C147" i="2" l="1"/>
  <c r="C148" i="2" l="1"/>
  <c r="C149" i="2" l="1"/>
  <c r="C150" i="2" l="1"/>
  <c r="C151" i="2" l="1"/>
  <c r="C152" i="2" l="1"/>
  <c r="C153" i="2" l="1"/>
  <c r="C154" i="2" l="1"/>
  <c r="C155" i="2" l="1"/>
  <c r="C156" i="2" l="1"/>
  <c r="C157" i="2" l="1"/>
  <c r="C158" i="2" l="1"/>
  <c r="C159" i="2" l="1"/>
  <c r="C160" i="2" l="1"/>
  <c r="C161" i="2" l="1"/>
  <c r="C162" i="2" l="1"/>
  <c r="C163" i="2" l="1"/>
  <c r="C164" i="2" l="1"/>
  <c r="C165" i="2" l="1"/>
  <c r="C166" i="2" l="1"/>
  <c r="C167" i="2" l="1"/>
  <c r="C168" i="2" l="1"/>
  <c r="C169" i="2" l="1"/>
  <c r="C170" i="2" l="1"/>
  <c r="C171" i="2" l="1"/>
  <c r="C172" i="2" l="1"/>
  <c r="C173" i="2" l="1"/>
  <c r="C174" i="2" l="1"/>
  <c r="C175" i="2" l="1"/>
  <c r="C176" i="2" l="1"/>
  <c r="C177" i="2" l="1"/>
  <c r="C178" i="2" l="1"/>
  <c r="C179" i="2" l="1"/>
  <c r="C180" i="2" l="1"/>
  <c r="C181" i="2" l="1"/>
  <c r="C182" i="2" l="1"/>
  <c r="C183" i="2" l="1"/>
  <c r="C184" i="2" l="1"/>
  <c r="C185" i="2" l="1"/>
  <c r="C186" i="2" l="1"/>
  <c r="C187" i="2" l="1"/>
  <c r="C188" i="2" l="1"/>
  <c r="C189" i="2" l="1"/>
  <c r="C190" i="2" l="1"/>
  <c r="C191" i="2" l="1"/>
  <c r="C192" i="2" l="1"/>
  <c r="C193" i="2" l="1"/>
  <c r="C194" i="2" l="1"/>
  <c r="C195" i="2" l="1"/>
  <c r="C196" i="2" l="1"/>
  <c r="C197" i="2" l="1"/>
  <c r="C198" i="2" l="1"/>
  <c r="C199" i="2" l="1"/>
  <c r="C200" i="2" l="1"/>
  <c r="C201" i="2" l="1"/>
  <c r="C202" i="2" l="1"/>
  <c r="C203" i="2" l="1"/>
  <c r="C204" i="2" l="1"/>
  <c r="C205" i="2" l="1"/>
  <c r="C206" i="2" l="1"/>
  <c r="C207" i="2" l="1"/>
  <c r="C208" i="2" l="1"/>
  <c r="C209" i="2" l="1"/>
  <c r="C210" i="2" l="1"/>
  <c r="C211" i="2" l="1"/>
  <c r="C212" i="2" l="1"/>
  <c r="C213" i="2" l="1"/>
  <c r="C214" i="2" l="1"/>
  <c r="C215" i="2" l="1"/>
  <c r="C216" i="2" l="1"/>
  <c r="C217" i="2" l="1"/>
  <c r="C218" i="2" l="1"/>
  <c r="C219" i="2" l="1"/>
  <c r="C220" i="2" l="1"/>
  <c r="C221" i="2" l="1"/>
  <c r="C222" i="2" l="1"/>
  <c r="C223" i="2" l="1"/>
  <c r="C224" i="2" l="1"/>
  <c r="C225" i="2" l="1"/>
  <c r="C226" i="2" l="1"/>
  <c r="C227" i="2" l="1"/>
  <c r="C228" i="2" l="1"/>
  <c r="C229" i="2" l="1"/>
  <c r="C230" i="2" l="1"/>
  <c r="C231" i="2" l="1"/>
  <c r="C232" i="2" l="1"/>
  <c r="C233" i="2" l="1"/>
  <c r="C234" i="2" l="1"/>
  <c r="C235" i="2" l="1"/>
  <c r="C236" i="2" l="1"/>
  <c r="C237" i="2" l="1"/>
  <c r="C238" i="2" l="1"/>
  <c r="C239" i="2" l="1"/>
  <c r="C240" i="2" l="1"/>
  <c r="C241" i="2" l="1"/>
  <c r="C242" i="2" l="1"/>
  <c r="C243" i="2" l="1"/>
  <c r="C244" i="2" l="1"/>
  <c r="C245" i="2" l="1"/>
  <c r="C246" i="2" l="1"/>
  <c r="C247" i="2" l="1"/>
  <c r="C248" i="2" l="1"/>
  <c r="C249" i="2" l="1"/>
  <c r="C250" i="2" l="1"/>
  <c r="C251" i="2" l="1"/>
  <c r="C252" i="2" l="1"/>
  <c r="C253" i="2" l="1"/>
  <c r="C254" i="2" l="1"/>
  <c r="C255" i="2" l="1"/>
  <c r="C256" i="2" l="1"/>
  <c r="C257" i="2" l="1"/>
  <c r="C258" i="2" l="1"/>
  <c r="C259" i="2" l="1"/>
  <c r="C260" i="2" l="1"/>
  <c r="C261" i="2" l="1"/>
  <c r="C262" i="2" l="1"/>
  <c r="C263" i="2" l="1"/>
  <c r="C264" i="2" l="1"/>
  <c r="C265" i="2" l="1"/>
  <c r="C266" i="2" l="1"/>
  <c r="C267" i="2" l="1"/>
  <c r="C268" i="2" l="1"/>
  <c r="C269" i="2" l="1"/>
  <c r="C270" i="2" l="1"/>
  <c r="C271" i="2" l="1"/>
  <c r="C272" i="2" l="1"/>
  <c r="C273" i="2" l="1"/>
  <c r="C274" i="2" l="1"/>
  <c r="C275" i="2" l="1"/>
  <c r="C276" i="2" l="1"/>
  <c r="C277" i="2" l="1"/>
  <c r="C278" i="2" l="1"/>
  <c r="C279" i="2" l="1"/>
  <c r="C280" i="2" l="1"/>
  <c r="C281" i="2" l="1"/>
  <c r="C282" i="2" l="1"/>
  <c r="C283" i="2" l="1"/>
  <c r="C284" i="2" l="1"/>
  <c r="C285" i="2" l="1"/>
  <c r="C286" i="2" l="1"/>
  <c r="C287" i="2" l="1"/>
  <c r="C288" i="2" l="1"/>
  <c r="C289" i="2" l="1"/>
  <c r="C290" i="2" l="1"/>
  <c r="C291" i="2" l="1"/>
  <c r="C292" i="2" l="1"/>
  <c r="C293" i="2" l="1"/>
  <c r="C294" i="2" l="1"/>
  <c r="C295" i="2" l="1"/>
  <c r="C296" i="2" l="1"/>
  <c r="C297" i="2" l="1"/>
  <c r="C298" i="2" l="1"/>
  <c r="C299" i="2" l="1"/>
  <c r="C300" i="2" l="1"/>
  <c r="C301" i="2" l="1"/>
  <c r="C302" i="2" l="1"/>
  <c r="C303" i="2" l="1"/>
  <c r="C304" i="2" l="1"/>
  <c r="C305" i="2" l="1"/>
  <c r="C306" i="2" l="1"/>
  <c r="C307" i="2" l="1"/>
  <c r="C308" i="2" l="1"/>
  <c r="C309" i="2" l="1"/>
  <c r="C310" i="2" l="1"/>
  <c r="C311" i="2" l="1"/>
  <c r="C312" i="2" s="1"/>
  <c r="C23" i="1" l="1"/>
  <c r="C22" i="1"/>
  <c r="L8" i="2" s="1"/>
  <c r="C16" i="1"/>
  <c r="C18" i="1" s="1"/>
  <c r="C21" i="1" s="1"/>
  <c r="C26" i="1" l="1"/>
  <c r="C28" i="1" s="1"/>
  <c r="C19" i="1"/>
  <c r="L6" i="2" l="1"/>
  <c r="K13" i="2" s="1"/>
  <c r="L13" i="2" s="1"/>
  <c r="I13" i="2" s="1"/>
  <c r="D14" i="2" s="1"/>
  <c r="E14" i="2" s="1"/>
  <c r="F14" i="2" l="1"/>
  <c r="G14" i="2" s="1"/>
  <c r="H14" i="2" s="1"/>
  <c r="K14" i="2" s="1"/>
  <c r="L14" i="2" s="1"/>
  <c r="I14" i="2" s="1"/>
  <c r="D15" i="2" s="1"/>
  <c r="F15" i="2" s="1"/>
  <c r="E15" i="2" l="1"/>
  <c r="G15" i="2" l="1"/>
  <c r="H15" i="2" s="1"/>
  <c r="K15" i="2" s="1"/>
  <c r="L15" i="2" s="1"/>
  <c r="I15" i="2" s="1"/>
  <c r="D16" i="2" s="1"/>
  <c r="F16" i="2" s="1"/>
  <c r="E16" i="2" l="1"/>
  <c r="G16" i="2" l="1"/>
  <c r="H16" i="2" s="1"/>
  <c r="K16" i="2" s="1"/>
  <c r="L16" i="2" s="1"/>
  <c r="I16" i="2" s="1"/>
  <c r="D17" i="2" s="1"/>
  <c r="F17" i="2" s="1"/>
  <c r="E17" i="2" l="1"/>
  <c r="G17" i="2" l="1"/>
  <c r="H17" i="2" s="1"/>
  <c r="K17" i="2" s="1"/>
  <c r="L17" i="2" s="1"/>
  <c r="I17" i="2" s="1"/>
  <c r="D18" i="2" s="1"/>
  <c r="F18" i="2" s="1"/>
  <c r="E18" i="2" l="1"/>
  <c r="G18" i="2" l="1"/>
  <c r="H18" i="2" s="1"/>
  <c r="K18" i="2" s="1"/>
  <c r="L18" i="2" s="1"/>
  <c r="I18" i="2" s="1"/>
  <c r="D19" i="2" s="1"/>
  <c r="F19" i="2" s="1"/>
  <c r="E19" i="2" l="1"/>
  <c r="G19" i="2" s="1"/>
  <c r="H19" i="2" s="1"/>
  <c r="K19" i="2" s="1"/>
  <c r="L19" i="2" s="1"/>
  <c r="I19" i="2" s="1"/>
  <c r="D20" i="2" s="1"/>
  <c r="E20" i="2" l="1"/>
  <c r="F20" i="2"/>
  <c r="G20" i="2" l="1"/>
  <c r="H20" i="2" s="1"/>
  <c r="K20" i="2" s="1"/>
  <c r="L20" i="2" s="1"/>
  <c r="I20" i="2" s="1"/>
  <c r="D21" i="2" s="1"/>
  <c r="F21" i="2" s="1"/>
  <c r="E21" i="2" l="1"/>
  <c r="G21" i="2" l="1"/>
  <c r="H21" i="2" s="1"/>
  <c r="K21" i="2" s="1"/>
  <c r="L21" i="2" s="1"/>
  <c r="I21" i="2" s="1"/>
  <c r="D22" i="2" s="1"/>
  <c r="F22" i="2" s="1"/>
  <c r="E22" i="2" l="1"/>
  <c r="G22" i="2" l="1"/>
  <c r="H22" i="2" s="1"/>
  <c r="K22" i="2" s="1"/>
  <c r="L22" i="2" s="1"/>
  <c r="I22" i="2" s="1"/>
  <c r="D23" i="2" s="1"/>
  <c r="F23" i="2" s="1"/>
  <c r="E23" i="2" l="1"/>
  <c r="G23" i="2" l="1"/>
  <c r="H23" i="2" s="1"/>
  <c r="K23" i="2" s="1"/>
  <c r="L23" i="2" s="1"/>
  <c r="I23" i="2" s="1"/>
  <c r="D24" i="2" s="1"/>
  <c r="F24" i="2" s="1"/>
  <c r="E24" i="2" l="1"/>
  <c r="G24" i="2" l="1"/>
  <c r="H24" i="2" s="1"/>
  <c r="K24" i="2" s="1"/>
  <c r="L24" i="2" s="1"/>
  <c r="I24" i="2" l="1"/>
  <c r="D25" i="2" s="1"/>
  <c r="F25" i="2" l="1"/>
  <c r="E25" i="2"/>
  <c r="G25" i="2" l="1"/>
  <c r="H25" i="2" s="1"/>
  <c r="K25" i="2" s="1"/>
  <c r="L25" i="2" s="1"/>
  <c r="I25" i="2" s="1"/>
  <c r="D26" i="2" s="1"/>
  <c r="F26" i="2" s="1"/>
  <c r="E26" i="2" l="1"/>
  <c r="G26" i="2" l="1"/>
  <c r="H26" i="2" s="1"/>
  <c r="K26" i="2" s="1"/>
  <c r="L26" i="2" s="1"/>
  <c r="I26" i="2" l="1"/>
  <c r="D27" i="2" s="1"/>
  <c r="F27" i="2" l="1"/>
  <c r="E27" i="2"/>
  <c r="G27" i="2" l="1"/>
  <c r="H27" i="2" s="1"/>
  <c r="K27" i="2" s="1"/>
  <c r="L27" i="2" s="1"/>
  <c r="I27" i="2" s="1"/>
  <c r="D28" i="2" s="1"/>
  <c r="E28" i="2" s="1"/>
  <c r="F28" i="2" l="1"/>
  <c r="G28" i="2" s="1"/>
  <c r="H28" i="2" s="1"/>
  <c r="K28" i="2" s="1"/>
  <c r="L28" i="2" s="1"/>
  <c r="I28" i="2" s="1"/>
  <c r="D29" i="2" s="1"/>
  <c r="E29" i="2" l="1"/>
  <c r="F29" i="2"/>
  <c r="G29" i="2" l="1"/>
  <c r="H29" i="2" s="1"/>
  <c r="K29" i="2" s="1"/>
  <c r="L29" i="2" s="1"/>
  <c r="I29" i="2" s="1"/>
  <c r="D30" i="2" s="1"/>
  <c r="F30" i="2" s="1"/>
  <c r="E30" i="2" l="1"/>
  <c r="G30" i="2" s="1"/>
  <c r="H30" i="2" s="1"/>
  <c r="K30" i="2" s="1"/>
  <c r="L30" i="2" s="1"/>
  <c r="I30" i="2" s="1"/>
  <c r="D31" i="2" s="1"/>
  <c r="E31" i="2" l="1"/>
  <c r="F31" i="2"/>
  <c r="G31" i="2" l="1"/>
  <c r="H31" i="2" s="1"/>
  <c r="K31" i="2" s="1"/>
  <c r="L31" i="2" s="1"/>
  <c r="I31" i="2" s="1"/>
  <c r="D32" i="2" s="1"/>
  <c r="F32" i="2" s="1"/>
  <c r="E32" i="2" l="1"/>
  <c r="G32" i="2" s="1"/>
  <c r="H32" i="2" s="1"/>
  <c r="K32" i="2" s="1"/>
  <c r="L32" i="2" s="1"/>
  <c r="I32" i="2" s="1"/>
  <c r="D33" i="2" s="1"/>
  <c r="F33" i="2" s="1"/>
  <c r="E33" i="2" l="1"/>
  <c r="G33" i="2" l="1"/>
  <c r="H33" i="2" s="1"/>
  <c r="K33" i="2" s="1"/>
  <c r="L33" i="2" s="1"/>
  <c r="I33" i="2" s="1"/>
  <c r="D34" i="2" s="1"/>
  <c r="F34" i="2" s="1"/>
  <c r="E34" i="2" l="1"/>
  <c r="G34" i="2" l="1"/>
  <c r="H34" i="2" s="1"/>
  <c r="K34" i="2" s="1"/>
  <c r="L34" i="2" s="1"/>
  <c r="I34" i="2" l="1"/>
  <c r="D35" i="2" s="1"/>
  <c r="F35" i="2" l="1"/>
  <c r="E35" i="2"/>
  <c r="G35" i="2" l="1"/>
  <c r="H35" i="2" s="1"/>
  <c r="K35" i="2" s="1"/>
  <c r="L35" i="2" s="1"/>
  <c r="I35" i="2" s="1"/>
  <c r="D36" i="2" s="1"/>
  <c r="F36" i="2" s="1"/>
  <c r="E36" i="2" l="1"/>
  <c r="G36" i="2" l="1"/>
  <c r="H36" i="2" s="1"/>
  <c r="K36" i="2" s="1"/>
  <c r="L36" i="2" s="1"/>
  <c r="I36" i="2" s="1"/>
  <c r="D37" i="2" s="1"/>
  <c r="F37" i="2" s="1"/>
  <c r="E37" i="2" l="1"/>
  <c r="G37" i="2" l="1"/>
  <c r="H37" i="2" s="1"/>
  <c r="K37" i="2" s="1"/>
  <c r="L37" i="2" s="1"/>
  <c r="I37" i="2" s="1"/>
  <c r="D38" i="2" s="1"/>
  <c r="F38" i="2" s="1"/>
  <c r="E38" i="2" l="1"/>
  <c r="G38" i="2" l="1"/>
  <c r="H38" i="2" s="1"/>
  <c r="K38" i="2" s="1"/>
  <c r="L38" i="2" s="1"/>
  <c r="I38" i="2" s="1"/>
  <c r="D39" i="2" s="1"/>
  <c r="F39" i="2" s="1"/>
  <c r="E39" i="2" l="1"/>
  <c r="G39" i="2" s="1"/>
  <c r="H39" i="2" s="1"/>
  <c r="K39" i="2" s="1"/>
  <c r="L39" i="2" s="1"/>
  <c r="I39" i="2" s="1"/>
  <c r="D40" i="2" s="1"/>
  <c r="E40" i="2" l="1"/>
  <c r="F40" i="2"/>
  <c r="G40" i="2" l="1"/>
  <c r="H40" i="2" s="1"/>
  <c r="K40" i="2" s="1"/>
  <c r="L40" i="2" s="1"/>
  <c r="I40" i="2" s="1"/>
  <c r="D41" i="2" s="1"/>
  <c r="F41" i="2" s="1"/>
  <c r="E41" i="2" l="1"/>
  <c r="G41" i="2" s="1"/>
  <c r="H41" i="2" s="1"/>
  <c r="K41" i="2" s="1"/>
  <c r="L41" i="2" s="1"/>
  <c r="I41" i="2" s="1"/>
  <c r="D42" i="2" s="1"/>
  <c r="F42" i="2" l="1"/>
  <c r="E42" i="2"/>
  <c r="G42" i="2" l="1"/>
  <c r="H42" i="2" s="1"/>
  <c r="K42" i="2" s="1"/>
  <c r="L42" i="2" s="1"/>
  <c r="I42" i="2" s="1"/>
  <c r="D43" i="2" s="1"/>
  <c r="F43" i="2" s="1"/>
  <c r="E43" i="2" l="1"/>
  <c r="G43" i="2" s="1"/>
  <c r="H43" i="2" s="1"/>
  <c r="K43" i="2" s="1"/>
  <c r="L43" i="2" s="1"/>
  <c r="I43" i="2" s="1"/>
  <c r="D44" i="2" s="1"/>
  <c r="F44" i="2" s="1"/>
  <c r="E44" i="2" l="1"/>
  <c r="G44" i="2" l="1"/>
  <c r="H44" i="2" s="1"/>
  <c r="K44" i="2" s="1"/>
  <c r="L44" i="2" s="1"/>
  <c r="I44" i="2" s="1"/>
  <c r="D45" i="2" s="1"/>
  <c r="F45" i="2" s="1"/>
  <c r="E45" i="2" l="1"/>
  <c r="G45" i="2" l="1"/>
  <c r="H45" i="2" s="1"/>
  <c r="K45" i="2" s="1"/>
  <c r="L45" i="2" s="1"/>
  <c r="I45" i="2" s="1"/>
  <c r="D46" i="2" s="1"/>
  <c r="F46" i="2" s="1"/>
  <c r="E46" i="2" l="1"/>
  <c r="G46" i="2" l="1"/>
  <c r="H46" i="2" s="1"/>
  <c r="K46" i="2" s="1"/>
  <c r="L46" i="2" s="1"/>
  <c r="I46" i="2" s="1"/>
  <c r="D47" i="2" s="1"/>
  <c r="F47" i="2" s="1"/>
  <c r="E47" i="2" l="1"/>
  <c r="G47" i="2" l="1"/>
  <c r="H47" i="2" s="1"/>
  <c r="K47" i="2" s="1"/>
  <c r="L47" i="2" s="1"/>
  <c r="I47" i="2" s="1"/>
  <c r="D48" i="2" s="1"/>
  <c r="F48" i="2" s="1"/>
  <c r="E48" i="2" l="1"/>
  <c r="G48" i="2" l="1"/>
  <c r="H48" i="2" s="1"/>
  <c r="K48" i="2" s="1"/>
  <c r="L48" i="2" s="1"/>
  <c r="I48" i="2" s="1"/>
  <c r="D49" i="2" s="1"/>
  <c r="F49" i="2" s="1"/>
  <c r="E49" i="2" l="1"/>
  <c r="G49" i="2" l="1"/>
  <c r="H49" i="2" s="1"/>
  <c r="K49" i="2" s="1"/>
  <c r="L49" i="2" s="1"/>
  <c r="I49" i="2" l="1"/>
  <c r="D50" i="2" s="1"/>
  <c r="F50" i="2" l="1"/>
  <c r="E50" i="2"/>
  <c r="G50" i="2" l="1"/>
  <c r="H50" i="2" s="1"/>
  <c r="K50" i="2" s="1"/>
  <c r="L50" i="2" s="1"/>
  <c r="I50" i="2" s="1"/>
  <c r="D51" i="2" s="1"/>
  <c r="F51" i="2" s="1"/>
  <c r="E51" i="2" l="1"/>
  <c r="G51" i="2" l="1"/>
  <c r="H51" i="2" s="1"/>
  <c r="K51" i="2" s="1"/>
  <c r="L51" i="2" s="1"/>
  <c r="I51" i="2" s="1"/>
  <c r="D52" i="2" s="1"/>
  <c r="F52" i="2" s="1"/>
  <c r="E52" i="2" l="1"/>
  <c r="G52" i="2" l="1"/>
  <c r="H52" i="2" s="1"/>
  <c r="K52" i="2" s="1"/>
  <c r="L52" i="2" s="1"/>
  <c r="I52" i="2" s="1"/>
  <c r="D53" i="2" s="1"/>
  <c r="F53" i="2" s="1"/>
  <c r="E53" i="2" l="1"/>
  <c r="G53" i="2" l="1"/>
  <c r="H53" i="2" s="1"/>
  <c r="K53" i="2" s="1"/>
  <c r="L53" i="2" s="1"/>
  <c r="I53" i="2" s="1"/>
  <c r="D54" i="2" s="1"/>
  <c r="F54" i="2" s="1"/>
  <c r="E54" i="2" l="1"/>
  <c r="G54" i="2" l="1"/>
  <c r="H54" i="2" s="1"/>
  <c r="K54" i="2" s="1"/>
  <c r="L54" i="2" s="1"/>
  <c r="I54" i="2" s="1"/>
  <c r="D55" i="2" s="1"/>
  <c r="F55" i="2" s="1"/>
  <c r="E55" i="2" l="1"/>
  <c r="G55" i="2" l="1"/>
  <c r="H55" i="2" s="1"/>
  <c r="K55" i="2" s="1"/>
  <c r="L55" i="2" s="1"/>
  <c r="I55" i="2" s="1"/>
  <c r="D56" i="2" s="1"/>
  <c r="F56" i="2" s="1"/>
  <c r="E56" i="2" l="1"/>
  <c r="G56" i="2" l="1"/>
  <c r="H56" i="2" s="1"/>
  <c r="K56" i="2" s="1"/>
  <c r="L56" i="2" s="1"/>
  <c r="I56" i="2" s="1"/>
  <c r="D57" i="2" s="1"/>
  <c r="F57" i="2" s="1"/>
  <c r="E57" i="2" l="1"/>
  <c r="G57" i="2" l="1"/>
  <c r="H57" i="2" s="1"/>
  <c r="K57" i="2" s="1"/>
  <c r="L57" i="2" s="1"/>
  <c r="I57" i="2" s="1"/>
  <c r="D58" i="2" s="1"/>
  <c r="F58" i="2" s="1"/>
  <c r="E58" i="2" l="1"/>
  <c r="G58" i="2" l="1"/>
  <c r="H58" i="2" s="1"/>
  <c r="K58" i="2" s="1"/>
  <c r="L58" i="2" s="1"/>
  <c r="I58" i="2" s="1"/>
  <c r="D59" i="2" s="1"/>
  <c r="F59" i="2" s="1"/>
  <c r="E59" i="2" l="1"/>
  <c r="G59" i="2" l="1"/>
  <c r="H59" i="2" s="1"/>
  <c r="K59" i="2" s="1"/>
  <c r="L59" i="2" s="1"/>
  <c r="I59" i="2" s="1"/>
  <c r="D60" i="2" s="1"/>
  <c r="F60" i="2" s="1"/>
  <c r="E60" i="2" l="1"/>
  <c r="G60" i="2" l="1"/>
  <c r="H60" i="2" s="1"/>
  <c r="K60" i="2" s="1"/>
  <c r="L60" i="2" s="1"/>
  <c r="I60" i="2" s="1"/>
  <c r="D61" i="2" s="1"/>
  <c r="F61" i="2" s="1"/>
  <c r="E61" i="2" l="1"/>
  <c r="G61" i="2" l="1"/>
  <c r="H61" i="2" s="1"/>
  <c r="K61" i="2" s="1"/>
  <c r="L61" i="2" s="1"/>
  <c r="I61" i="2" s="1"/>
  <c r="D62" i="2" s="1"/>
  <c r="F62" i="2" s="1"/>
  <c r="E62" i="2" l="1"/>
  <c r="G62" i="2" l="1"/>
  <c r="H62" i="2" s="1"/>
  <c r="K62" i="2" s="1"/>
  <c r="L62" i="2" s="1"/>
  <c r="I62" i="2" s="1"/>
  <c r="D63" i="2" s="1"/>
  <c r="F63" i="2" s="1"/>
  <c r="E63" i="2" l="1"/>
  <c r="G63" i="2" l="1"/>
  <c r="H63" i="2" s="1"/>
  <c r="K63" i="2" s="1"/>
  <c r="L63" i="2" s="1"/>
  <c r="I63" i="2" s="1"/>
  <c r="D64" i="2" s="1"/>
  <c r="F64" i="2" s="1"/>
  <c r="E64" i="2" l="1"/>
  <c r="G64" i="2" l="1"/>
  <c r="H64" i="2" s="1"/>
  <c r="K64" i="2" s="1"/>
  <c r="L64" i="2" s="1"/>
  <c r="I64" i="2" s="1"/>
  <c r="D65" i="2" s="1"/>
  <c r="F65" i="2" s="1"/>
  <c r="E65" i="2" l="1"/>
  <c r="G65" i="2" l="1"/>
  <c r="H65" i="2" s="1"/>
  <c r="K65" i="2" s="1"/>
  <c r="L65" i="2" s="1"/>
  <c r="I65" i="2" s="1"/>
  <c r="D66" i="2" s="1"/>
  <c r="F66" i="2" s="1"/>
  <c r="E66" i="2" l="1"/>
  <c r="G66" i="2" l="1"/>
  <c r="H66" i="2" s="1"/>
  <c r="K66" i="2" s="1"/>
  <c r="L66" i="2" s="1"/>
  <c r="I66" i="2" s="1"/>
  <c r="D67" i="2" s="1"/>
  <c r="F67" i="2" s="1"/>
  <c r="E67" i="2" l="1"/>
  <c r="G67" i="2" l="1"/>
  <c r="H67" i="2" s="1"/>
  <c r="K67" i="2" s="1"/>
  <c r="L67" i="2" s="1"/>
  <c r="I67" i="2" s="1"/>
  <c r="D68" i="2" s="1"/>
  <c r="F68" i="2" s="1"/>
  <c r="E68" i="2" l="1"/>
  <c r="G68" i="2" l="1"/>
  <c r="H68" i="2" s="1"/>
  <c r="K68" i="2" s="1"/>
  <c r="L68" i="2" s="1"/>
  <c r="I68" i="2" s="1"/>
  <c r="D69" i="2" s="1"/>
  <c r="F69" i="2" s="1"/>
  <c r="E69" i="2" l="1"/>
  <c r="G69" i="2" l="1"/>
  <c r="H69" i="2" s="1"/>
  <c r="K69" i="2" s="1"/>
  <c r="L69" i="2" s="1"/>
  <c r="I69" i="2" s="1"/>
  <c r="D70" i="2" s="1"/>
  <c r="F70" i="2" s="1"/>
  <c r="E70" i="2" l="1"/>
  <c r="G70" i="2" l="1"/>
  <c r="H70" i="2" s="1"/>
  <c r="K70" i="2" s="1"/>
  <c r="L70" i="2" s="1"/>
  <c r="I70" i="2" s="1"/>
  <c r="D71" i="2" s="1"/>
  <c r="F71" i="2" s="1"/>
  <c r="E71" i="2" l="1"/>
  <c r="G71" i="2" l="1"/>
  <c r="H71" i="2" s="1"/>
  <c r="K71" i="2" s="1"/>
  <c r="L71" i="2" s="1"/>
  <c r="I71" i="2" s="1"/>
  <c r="D72" i="2" s="1"/>
  <c r="F72" i="2" s="1"/>
  <c r="E72" i="2" l="1"/>
  <c r="G72" i="2" l="1"/>
  <c r="H72" i="2" s="1"/>
  <c r="K72" i="2" s="1"/>
  <c r="L72" i="2" s="1"/>
  <c r="I72" i="2" s="1"/>
  <c r="D73" i="2" s="1"/>
  <c r="F73" i="2" s="1"/>
  <c r="E73" i="2" l="1"/>
  <c r="G73" i="2" l="1"/>
  <c r="H73" i="2" s="1"/>
  <c r="K73" i="2" s="1"/>
  <c r="L73" i="2" s="1"/>
  <c r="I73" i="2" s="1"/>
  <c r="D74" i="2" s="1"/>
  <c r="F74" i="2" s="1"/>
  <c r="E74" i="2" l="1"/>
  <c r="G74" i="2" l="1"/>
  <c r="H74" i="2" s="1"/>
  <c r="K74" i="2" s="1"/>
  <c r="L74" i="2" s="1"/>
  <c r="I74" i="2" s="1"/>
  <c r="D75" i="2" s="1"/>
  <c r="F75" i="2" s="1"/>
  <c r="E75" i="2" l="1"/>
  <c r="G75" i="2" l="1"/>
  <c r="H75" i="2" s="1"/>
  <c r="K75" i="2" s="1"/>
  <c r="L75" i="2" s="1"/>
  <c r="I75" i="2" s="1"/>
  <c r="D76" i="2" s="1"/>
  <c r="F76" i="2" s="1"/>
  <c r="E76" i="2" l="1"/>
  <c r="G76" i="2" l="1"/>
  <c r="H76" i="2" s="1"/>
  <c r="K76" i="2" s="1"/>
  <c r="L76" i="2" s="1"/>
  <c r="I76" i="2" s="1"/>
  <c r="D77" i="2" s="1"/>
  <c r="F77" i="2" s="1"/>
  <c r="E77" i="2" l="1"/>
  <c r="G77" i="2" l="1"/>
  <c r="H77" i="2" s="1"/>
  <c r="K77" i="2" s="1"/>
  <c r="L77" i="2" s="1"/>
  <c r="I77" i="2" s="1"/>
  <c r="D78" i="2" s="1"/>
  <c r="F78" i="2" s="1"/>
  <c r="E78" i="2" l="1"/>
  <c r="G78" i="2" l="1"/>
  <c r="H78" i="2" s="1"/>
  <c r="K78" i="2" s="1"/>
  <c r="L78" i="2" s="1"/>
  <c r="I78" i="2" s="1"/>
  <c r="D79" i="2" s="1"/>
  <c r="F79" i="2" s="1"/>
  <c r="E79" i="2" l="1"/>
  <c r="G79" i="2" l="1"/>
  <c r="H79" i="2" s="1"/>
  <c r="K79" i="2" s="1"/>
  <c r="L79" i="2" s="1"/>
  <c r="I79" i="2" s="1"/>
  <c r="D80" i="2" s="1"/>
  <c r="F80" i="2" s="1"/>
  <c r="E80" i="2" l="1"/>
  <c r="G80" i="2" l="1"/>
  <c r="H80" i="2" s="1"/>
  <c r="K80" i="2" s="1"/>
  <c r="L80" i="2" s="1"/>
  <c r="I80" i="2" s="1"/>
  <c r="D81" i="2" s="1"/>
  <c r="F81" i="2" s="1"/>
  <c r="E81" i="2" l="1"/>
  <c r="G81" i="2" l="1"/>
  <c r="H81" i="2" s="1"/>
  <c r="K81" i="2" s="1"/>
  <c r="L81" i="2" s="1"/>
  <c r="I81" i="2" s="1"/>
  <c r="D82" i="2" s="1"/>
  <c r="F82" i="2" s="1"/>
  <c r="E82" i="2" l="1"/>
  <c r="G82" i="2" l="1"/>
  <c r="H82" i="2" s="1"/>
  <c r="K82" i="2" s="1"/>
  <c r="L82" i="2" s="1"/>
  <c r="I82" i="2" s="1"/>
  <c r="D83" i="2" s="1"/>
  <c r="F83" i="2" s="1"/>
  <c r="E83" i="2" l="1"/>
  <c r="G83" i="2" l="1"/>
  <c r="H83" i="2" s="1"/>
  <c r="K83" i="2" s="1"/>
  <c r="L83" i="2" s="1"/>
  <c r="I83" i="2" s="1"/>
  <c r="D84" i="2" s="1"/>
  <c r="F84" i="2" s="1"/>
  <c r="E84" i="2" l="1"/>
  <c r="G84" i="2" l="1"/>
  <c r="H84" i="2" s="1"/>
  <c r="K84" i="2" s="1"/>
  <c r="L84" i="2" s="1"/>
  <c r="I84" i="2" s="1"/>
  <c r="D85" i="2" s="1"/>
  <c r="F85" i="2" s="1"/>
  <c r="E85" i="2" l="1"/>
  <c r="G85" i="2" l="1"/>
  <c r="H85" i="2" s="1"/>
  <c r="K85" i="2" s="1"/>
  <c r="L85" i="2" s="1"/>
  <c r="I85" i="2" s="1"/>
  <c r="D86" i="2" s="1"/>
  <c r="F86" i="2" s="1"/>
  <c r="E86" i="2" l="1"/>
  <c r="G86" i="2" l="1"/>
  <c r="H86" i="2" s="1"/>
  <c r="K86" i="2" s="1"/>
  <c r="L86" i="2" s="1"/>
  <c r="I86" i="2" s="1"/>
  <c r="D87" i="2" s="1"/>
  <c r="F87" i="2" s="1"/>
  <c r="E87" i="2" l="1"/>
  <c r="G87" i="2" l="1"/>
  <c r="H87" i="2" s="1"/>
  <c r="K87" i="2" s="1"/>
  <c r="L87" i="2" s="1"/>
  <c r="I87" i="2" s="1"/>
  <c r="D88" i="2" s="1"/>
  <c r="F88" i="2" s="1"/>
  <c r="E88" i="2" l="1"/>
  <c r="G88" i="2" l="1"/>
  <c r="H88" i="2" s="1"/>
  <c r="K88" i="2" s="1"/>
  <c r="L88" i="2" s="1"/>
  <c r="I88" i="2" s="1"/>
  <c r="D89" i="2" s="1"/>
  <c r="F89" i="2" s="1"/>
  <c r="E89" i="2" l="1"/>
  <c r="G89" i="2" l="1"/>
  <c r="H89" i="2" s="1"/>
  <c r="K89" i="2" s="1"/>
  <c r="L89" i="2" s="1"/>
  <c r="I89" i="2" s="1"/>
  <c r="D90" i="2" s="1"/>
  <c r="F90" i="2" s="1"/>
  <c r="E90" i="2" l="1"/>
  <c r="G90" i="2" l="1"/>
  <c r="H90" i="2" s="1"/>
  <c r="K90" i="2" s="1"/>
  <c r="L90" i="2" s="1"/>
  <c r="I90" i="2" l="1"/>
  <c r="D91" i="2" s="1"/>
  <c r="F91" i="2" l="1"/>
  <c r="E91" i="2"/>
  <c r="G91" i="2" l="1"/>
  <c r="H91" i="2" s="1"/>
  <c r="K91" i="2" s="1"/>
  <c r="L91" i="2" s="1"/>
  <c r="I91" i="2" s="1"/>
  <c r="D92" i="2" s="1"/>
  <c r="F92" i="2" s="1"/>
  <c r="E92" i="2" l="1"/>
  <c r="G92" i="2" l="1"/>
  <c r="H92" i="2" s="1"/>
  <c r="K92" i="2" s="1"/>
  <c r="L92" i="2" s="1"/>
  <c r="I92" i="2" s="1"/>
  <c r="D93" i="2" s="1"/>
  <c r="F93" i="2" s="1"/>
  <c r="E93" i="2" l="1"/>
  <c r="G93" i="2" l="1"/>
  <c r="H93" i="2" s="1"/>
  <c r="K93" i="2" s="1"/>
  <c r="L93" i="2" s="1"/>
  <c r="I93" i="2" s="1"/>
  <c r="D94" i="2" s="1"/>
  <c r="F94" i="2" s="1"/>
  <c r="E94" i="2" l="1"/>
  <c r="G94" i="2" l="1"/>
  <c r="H94" i="2" s="1"/>
  <c r="K94" i="2" s="1"/>
  <c r="L94" i="2" s="1"/>
  <c r="I94" i="2" s="1"/>
  <c r="D95" i="2" s="1"/>
  <c r="F95" i="2" s="1"/>
  <c r="E95" i="2" l="1"/>
  <c r="G95" i="2" l="1"/>
  <c r="H95" i="2" s="1"/>
  <c r="K95" i="2" s="1"/>
  <c r="L95" i="2" s="1"/>
  <c r="I95" i="2" s="1"/>
  <c r="D96" i="2" s="1"/>
  <c r="F96" i="2" s="1"/>
  <c r="E96" i="2" l="1"/>
  <c r="G96" i="2" l="1"/>
  <c r="H96" i="2" s="1"/>
  <c r="K96" i="2" s="1"/>
  <c r="L96" i="2" s="1"/>
  <c r="I96" i="2" s="1"/>
  <c r="D97" i="2" s="1"/>
  <c r="F97" i="2" s="1"/>
  <c r="E97" i="2" l="1"/>
  <c r="G97" i="2" l="1"/>
  <c r="H97" i="2" s="1"/>
  <c r="K97" i="2" s="1"/>
  <c r="L97" i="2" s="1"/>
  <c r="I97" i="2" s="1"/>
  <c r="D98" i="2" s="1"/>
  <c r="F98" i="2" s="1"/>
  <c r="E98" i="2" l="1"/>
  <c r="G98" i="2" l="1"/>
  <c r="H98" i="2" s="1"/>
  <c r="K98" i="2" s="1"/>
  <c r="L98" i="2" s="1"/>
  <c r="I98" i="2" s="1"/>
  <c r="D99" i="2" s="1"/>
  <c r="F99" i="2" s="1"/>
  <c r="E99" i="2" l="1"/>
  <c r="G99" i="2" l="1"/>
  <c r="H99" i="2" s="1"/>
  <c r="K99" i="2" s="1"/>
  <c r="L99" i="2" s="1"/>
  <c r="I99" i="2" s="1"/>
  <c r="D100" i="2" s="1"/>
  <c r="F100" i="2" s="1"/>
  <c r="E100" i="2" l="1"/>
  <c r="G100" i="2" l="1"/>
  <c r="H100" i="2" s="1"/>
  <c r="K100" i="2" s="1"/>
  <c r="L100" i="2" s="1"/>
  <c r="I100" i="2" s="1"/>
  <c r="D101" i="2" s="1"/>
  <c r="F101" i="2" s="1"/>
  <c r="E101" i="2" l="1"/>
  <c r="G101" i="2" l="1"/>
  <c r="H101" i="2" s="1"/>
  <c r="K101" i="2" s="1"/>
  <c r="L101" i="2" s="1"/>
  <c r="I101" i="2" s="1"/>
  <c r="D102" i="2" s="1"/>
  <c r="F102" i="2" s="1"/>
  <c r="E102" i="2" l="1"/>
  <c r="G102" i="2" l="1"/>
  <c r="H102" i="2" s="1"/>
  <c r="K102" i="2" s="1"/>
  <c r="L102" i="2" s="1"/>
  <c r="I102" i="2" s="1"/>
  <c r="D103" i="2" s="1"/>
  <c r="F103" i="2" s="1"/>
  <c r="E103" i="2" l="1"/>
  <c r="G103" i="2" l="1"/>
  <c r="H103" i="2" s="1"/>
  <c r="K103" i="2" s="1"/>
  <c r="L103" i="2" s="1"/>
  <c r="I103" i="2" s="1"/>
  <c r="D104" i="2" s="1"/>
  <c r="F104" i="2" s="1"/>
  <c r="E104" i="2" l="1"/>
  <c r="G104" i="2" l="1"/>
  <c r="H104" i="2" s="1"/>
  <c r="K104" i="2" s="1"/>
  <c r="L104" i="2" s="1"/>
  <c r="I104" i="2" s="1"/>
  <c r="D105" i="2" s="1"/>
  <c r="F105" i="2" s="1"/>
  <c r="E105" i="2" l="1"/>
  <c r="G105" i="2" l="1"/>
  <c r="H105" i="2" s="1"/>
  <c r="K105" i="2" s="1"/>
  <c r="L105" i="2" s="1"/>
  <c r="I105" i="2" s="1"/>
  <c r="D106" i="2" s="1"/>
  <c r="F106" i="2" s="1"/>
  <c r="E106" i="2" l="1"/>
  <c r="G106" i="2" s="1"/>
  <c r="H106" i="2" s="1"/>
  <c r="K106" i="2" s="1"/>
  <c r="L106" i="2" s="1"/>
  <c r="I106" i="2" s="1"/>
  <c r="D107" i="2" s="1"/>
  <c r="E107" i="2" l="1"/>
  <c r="F107" i="2"/>
  <c r="G107" i="2" l="1"/>
  <c r="H107" i="2" s="1"/>
  <c r="K107" i="2" s="1"/>
  <c r="L107" i="2" s="1"/>
  <c r="I107" i="2" s="1"/>
  <c r="D108" i="2" s="1"/>
  <c r="F108" i="2" s="1"/>
  <c r="E108" i="2" l="1"/>
  <c r="G108" i="2" s="1"/>
  <c r="H108" i="2" s="1"/>
  <c r="K108" i="2" s="1"/>
  <c r="L108" i="2" s="1"/>
  <c r="I108" i="2" l="1"/>
  <c r="D109" i="2" s="1"/>
  <c r="F109" i="2" l="1"/>
  <c r="E109" i="2"/>
  <c r="G109" i="2" l="1"/>
  <c r="H109" i="2" s="1"/>
  <c r="K109" i="2" s="1"/>
  <c r="L109" i="2" s="1"/>
  <c r="I109" i="2" l="1"/>
  <c r="D110" i="2" s="1"/>
  <c r="F110" i="2" l="1"/>
  <c r="E110" i="2"/>
  <c r="G110" i="2" l="1"/>
  <c r="H110" i="2" s="1"/>
  <c r="K110" i="2" s="1"/>
  <c r="L110" i="2" s="1"/>
  <c r="I110" i="2" s="1"/>
  <c r="D111" i="2" s="1"/>
  <c r="F111" i="2" s="1"/>
  <c r="E111" i="2" l="1"/>
  <c r="G111" i="2" l="1"/>
  <c r="H111" i="2" s="1"/>
  <c r="K111" i="2" s="1"/>
  <c r="L111" i="2" s="1"/>
  <c r="I111" i="2" s="1"/>
  <c r="D112" i="2" s="1"/>
  <c r="F112" i="2" s="1"/>
  <c r="E112" i="2" l="1"/>
  <c r="G112" i="2" l="1"/>
  <c r="H112" i="2" s="1"/>
  <c r="K112" i="2" s="1"/>
  <c r="L112" i="2" s="1"/>
  <c r="I112" i="2" s="1"/>
  <c r="D113" i="2" s="1"/>
  <c r="F113" i="2" s="1"/>
  <c r="E113" i="2" l="1"/>
  <c r="G113" i="2" l="1"/>
  <c r="H113" i="2" s="1"/>
  <c r="K113" i="2" s="1"/>
  <c r="L113" i="2" s="1"/>
  <c r="I113" i="2" s="1"/>
  <c r="D114" i="2" s="1"/>
  <c r="F114" i="2" s="1"/>
  <c r="E114" i="2" l="1"/>
  <c r="G114" i="2" l="1"/>
  <c r="H114" i="2" s="1"/>
  <c r="K114" i="2" s="1"/>
  <c r="L114" i="2" s="1"/>
  <c r="I114" i="2" s="1"/>
  <c r="D115" i="2" s="1"/>
  <c r="F115" i="2" s="1"/>
  <c r="E115" i="2" l="1"/>
  <c r="G115" i="2" l="1"/>
  <c r="H115" i="2" s="1"/>
  <c r="K115" i="2" s="1"/>
  <c r="L115" i="2" s="1"/>
  <c r="I115" i="2" s="1"/>
  <c r="D116" i="2" s="1"/>
  <c r="F116" i="2" s="1"/>
  <c r="E116" i="2" l="1"/>
  <c r="G116" i="2" l="1"/>
  <c r="H116" i="2" s="1"/>
  <c r="K116" i="2" s="1"/>
  <c r="L116" i="2" s="1"/>
  <c r="I116" i="2" s="1"/>
  <c r="D117" i="2" s="1"/>
  <c r="F117" i="2" s="1"/>
  <c r="E117" i="2" l="1"/>
  <c r="G117" i="2" l="1"/>
  <c r="H117" i="2" s="1"/>
  <c r="K117" i="2" s="1"/>
  <c r="L117" i="2" s="1"/>
  <c r="I117" i="2" s="1"/>
  <c r="D118" i="2" s="1"/>
  <c r="F118" i="2" s="1"/>
  <c r="E118" i="2" l="1"/>
  <c r="G118" i="2" l="1"/>
  <c r="H118" i="2" s="1"/>
  <c r="K118" i="2" s="1"/>
  <c r="L118" i="2" s="1"/>
  <c r="I118" i="2" s="1"/>
  <c r="D119" i="2" s="1"/>
  <c r="F119" i="2" s="1"/>
  <c r="E119" i="2" l="1"/>
  <c r="G119" i="2" l="1"/>
  <c r="H119" i="2" s="1"/>
  <c r="K119" i="2" s="1"/>
  <c r="L119" i="2" s="1"/>
  <c r="I119" i="2" s="1"/>
  <c r="D120" i="2" s="1"/>
  <c r="F120" i="2" s="1"/>
  <c r="E120" i="2" l="1"/>
  <c r="G120" i="2" l="1"/>
  <c r="H120" i="2" s="1"/>
  <c r="K120" i="2" s="1"/>
  <c r="L120" i="2" s="1"/>
  <c r="I120" i="2" s="1"/>
  <c r="D121" i="2" s="1"/>
  <c r="F121" i="2" s="1"/>
  <c r="E121" i="2" l="1"/>
  <c r="G121" i="2" l="1"/>
  <c r="H121" i="2" s="1"/>
  <c r="K121" i="2" s="1"/>
  <c r="L121" i="2" s="1"/>
  <c r="I121" i="2" s="1"/>
  <c r="D122" i="2" s="1"/>
  <c r="F122" i="2" s="1"/>
  <c r="E122" i="2" l="1"/>
  <c r="G122" i="2" l="1"/>
  <c r="H122" i="2" s="1"/>
  <c r="K122" i="2" s="1"/>
  <c r="L122" i="2" s="1"/>
  <c r="I122" i="2" s="1"/>
  <c r="D123" i="2" s="1"/>
  <c r="F123" i="2" s="1"/>
  <c r="E123" i="2" l="1"/>
  <c r="G123" i="2" s="1"/>
  <c r="H123" i="2" s="1"/>
  <c r="K123" i="2" s="1"/>
  <c r="L123" i="2" s="1"/>
  <c r="I123" i="2" s="1"/>
  <c r="D124" i="2" s="1"/>
  <c r="F124" i="2" s="1"/>
  <c r="E124" i="2" l="1"/>
  <c r="G124" i="2" l="1"/>
  <c r="H124" i="2" s="1"/>
  <c r="K124" i="2" s="1"/>
  <c r="L124" i="2" s="1"/>
  <c r="I124" i="2" s="1"/>
  <c r="D125" i="2" s="1"/>
  <c r="F125" i="2" s="1"/>
  <c r="E125" i="2" l="1"/>
  <c r="G125" i="2" l="1"/>
  <c r="H125" i="2" s="1"/>
  <c r="K125" i="2" s="1"/>
  <c r="L125" i="2" s="1"/>
  <c r="I125" i="2" s="1"/>
  <c r="D126" i="2" s="1"/>
  <c r="F126" i="2" s="1"/>
  <c r="E126" i="2" l="1"/>
  <c r="G126" i="2" s="1"/>
  <c r="H126" i="2" s="1"/>
  <c r="K126" i="2" s="1"/>
  <c r="L126" i="2" s="1"/>
  <c r="I126" i="2" s="1"/>
  <c r="D127" i="2" s="1"/>
  <c r="E127" i="2" l="1"/>
  <c r="F127" i="2"/>
  <c r="G127" i="2" l="1"/>
  <c r="H127" i="2" s="1"/>
  <c r="K127" i="2" s="1"/>
  <c r="L127" i="2" s="1"/>
  <c r="I127" i="2" s="1"/>
  <c r="D128" i="2" s="1"/>
  <c r="F128" i="2" s="1"/>
  <c r="E128" i="2" l="1"/>
  <c r="G128" i="2" s="1"/>
  <c r="H128" i="2" s="1"/>
  <c r="K128" i="2" s="1"/>
  <c r="L128" i="2" s="1"/>
  <c r="I128" i="2" s="1"/>
  <c r="D129" i="2" s="1"/>
  <c r="F129" i="2" s="1"/>
  <c r="E129" i="2" l="1"/>
  <c r="G129" i="2" l="1"/>
  <c r="H129" i="2" s="1"/>
  <c r="K129" i="2" s="1"/>
  <c r="L129" i="2" s="1"/>
  <c r="I129" i="2" s="1"/>
  <c r="D130" i="2" s="1"/>
  <c r="F130" i="2" s="1"/>
  <c r="E130" i="2" l="1"/>
  <c r="G130" i="2" l="1"/>
  <c r="H130" i="2" s="1"/>
  <c r="K130" i="2" s="1"/>
  <c r="L130" i="2" s="1"/>
  <c r="I130" i="2" s="1"/>
  <c r="D131" i="2" s="1"/>
  <c r="F131" i="2" s="1"/>
  <c r="E131" i="2" l="1"/>
  <c r="G131" i="2" l="1"/>
  <c r="H131" i="2" s="1"/>
  <c r="K131" i="2" s="1"/>
  <c r="L131" i="2" s="1"/>
  <c r="I131" i="2" s="1"/>
  <c r="D132" i="2" s="1"/>
  <c r="F132" i="2" s="1"/>
  <c r="E132" i="2" l="1"/>
  <c r="G132" i="2" l="1"/>
  <c r="H132" i="2" s="1"/>
  <c r="K132" i="2" s="1"/>
  <c r="L132" i="2" s="1"/>
  <c r="I132" i="2" s="1"/>
  <c r="D133" i="2" s="1"/>
  <c r="F133" i="2" s="1"/>
  <c r="E133" i="2" l="1"/>
  <c r="G133" i="2" l="1"/>
  <c r="H133" i="2" s="1"/>
  <c r="K133" i="2" s="1"/>
  <c r="L133" i="2" s="1"/>
  <c r="I133" i="2" s="1"/>
  <c r="D134" i="2" s="1"/>
  <c r="F134" i="2" s="1"/>
  <c r="E134" i="2" l="1"/>
  <c r="G134" i="2" l="1"/>
  <c r="H134" i="2" s="1"/>
  <c r="K134" i="2" s="1"/>
  <c r="L134" i="2" s="1"/>
  <c r="I134" i="2" s="1"/>
  <c r="D135" i="2" s="1"/>
  <c r="F135" i="2" s="1"/>
  <c r="E135" i="2" l="1"/>
  <c r="G135" i="2" l="1"/>
  <c r="H135" i="2" s="1"/>
  <c r="K135" i="2" s="1"/>
  <c r="L135" i="2" s="1"/>
  <c r="I135" i="2" s="1"/>
  <c r="D136" i="2" s="1"/>
  <c r="F136" i="2" s="1"/>
  <c r="E136" i="2" l="1"/>
  <c r="G136" i="2" l="1"/>
  <c r="H136" i="2" s="1"/>
  <c r="K136" i="2" s="1"/>
  <c r="L136" i="2" s="1"/>
  <c r="I136" i="2" s="1"/>
  <c r="D137" i="2" s="1"/>
  <c r="F137" i="2" s="1"/>
  <c r="E137" i="2" l="1"/>
  <c r="G137" i="2" l="1"/>
  <c r="H137" i="2" s="1"/>
  <c r="K137" i="2" s="1"/>
  <c r="L137" i="2" s="1"/>
  <c r="I137" i="2" s="1"/>
  <c r="D138" i="2" s="1"/>
  <c r="F138" i="2" s="1"/>
  <c r="E138" i="2" l="1"/>
  <c r="G138" i="2" l="1"/>
  <c r="H138" i="2" s="1"/>
  <c r="K138" i="2" s="1"/>
  <c r="L138" i="2" s="1"/>
  <c r="I138" i="2" s="1"/>
  <c r="D139" i="2" s="1"/>
  <c r="F139" i="2" s="1"/>
  <c r="E139" i="2" l="1"/>
  <c r="G139" i="2" l="1"/>
  <c r="H139" i="2" s="1"/>
  <c r="K139" i="2" s="1"/>
  <c r="L139" i="2" s="1"/>
  <c r="I139" i="2" s="1"/>
  <c r="D140" i="2" s="1"/>
  <c r="F140" i="2" s="1"/>
  <c r="E140" i="2" l="1"/>
  <c r="G140" i="2" l="1"/>
  <c r="H140" i="2" s="1"/>
  <c r="K140" i="2" s="1"/>
  <c r="L140" i="2" s="1"/>
  <c r="I140" i="2" s="1"/>
  <c r="D141" i="2" s="1"/>
  <c r="F141" i="2" s="1"/>
  <c r="E141" i="2" l="1"/>
  <c r="G141" i="2" l="1"/>
  <c r="H141" i="2" s="1"/>
  <c r="K141" i="2" s="1"/>
  <c r="L141" i="2" s="1"/>
  <c r="I141" i="2" s="1"/>
  <c r="D142" i="2" s="1"/>
  <c r="F142" i="2" s="1"/>
  <c r="E142" i="2" l="1"/>
  <c r="G142" i="2" l="1"/>
  <c r="H142" i="2" s="1"/>
  <c r="K142" i="2" s="1"/>
  <c r="L142" i="2" s="1"/>
  <c r="I142" i="2" s="1"/>
  <c r="D143" i="2" s="1"/>
  <c r="F143" i="2" s="1"/>
  <c r="E143" i="2" l="1"/>
  <c r="G143" i="2" l="1"/>
  <c r="H143" i="2" s="1"/>
  <c r="K143" i="2" s="1"/>
  <c r="L143" i="2" s="1"/>
  <c r="I143" i="2" s="1"/>
  <c r="D144" i="2" s="1"/>
  <c r="F144" i="2" s="1"/>
  <c r="E144" i="2" l="1"/>
  <c r="G144" i="2" s="1"/>
  <c r="H144" i="2" s="1"/>
  <c r="K144" i="2" s="1"/>
  <c r="L144" i="2" s="1"/>
  <c r="I144" i="2" s="1"/>
  <c r="D145" i="2" s="1"/>
  <c r="F145" i="2" s="1"/>
  <c r="E145" i="2" s="1"/>
  <c r="G145" i="2" l="1"/>
  <c r="H145" i="2" s="1"/>
  <c r="K145" i="2" s="1"/>
  <c r="L145" i="2" s="1"/>
  <c r="I145" i="2" s="1"/>
  <c r="D146" i="2" s="1"/>
  <c r="F146" i="2" s="1"/>
  <c r="E146" i="2" l="1"/>
  <c r="G146" i="2" s="1"/>
  <c r="H146" i="2" s="1"/>
  <c r="K146" i="2" s="1"/>
  <c r="L146" i="2" s="1"/>
  <c r="I146" i="2" s="1"/>
  <c r="D147" i="2" s="1"/>
  <c r="E147" i="2" s="1"/>
  <c r="F147" i="2" l="1"/>
  <c r="G147" i="2" s="1"/>
  <c r="H147" i="2" s="1"/>
  <c r="K147" i="2" s="1"/>
  <c r="L147" i="2" s="1"/>
  <c r="I147" i="2" s="1"/>
  <c r="D148" i="2" s="1"/>
  <c r="F148" i="2" s="1"/>
  <c r="E148" i="2" l="1"/>
  <c r="G148" i="2" s="1"/>
  <c r="H148" i="2" s="1"/>
  <c r="K148" i="2" s="1"/>
  <c r="L148" i="2" s="1"/>
  <c r="I148" i="2" s="1"/>
  <c r="D149" i="2" s="1"/>
  <c r="F149" i="2" s="1"/>
  <c r="E149" i="2" l="1"/>
  <c r="G149" i="2" l="1"/>
  <c r="H149" i="2" s="1"/>
  <c r="K149" i="2" s="1"/>
  <c r="L149" i="2" s="1"/>
  <c r="I149" i="2" s="1"/>
  <c r="D150" i="2" s="1"/>
  <c r="F150" i="2" s="1"/>
  <c r="E150" i="2" l="1"/>
  <c r="G150" i="2" l="1"/>
  <c r="H150" i="2" s="1"/>
  <c r="K150" i="2" s="1"/>
  <c r="L150" i="2" s="1"/>
  <c r="I150" i="2" s="1"/>
  <c r="D151" i="2" s="1"/>
  <c r="F151" i="2" s="1"/>
  <c r="E151" i="2" l="1"/>
  <c r="G151" i="2" l="1"/>
  <c r="H151" i="2" s="1"/>
  <c r="K151" i="2" s="1"/>
  <c r="L151" i="2" s="1"/>
  <c r="I151" i="2" s="1"/>
  <c r="D152" i="2" s="1"/>
  <c r="F152" i="2" s="1"/>
  <c r="E152" i="2" l="1"/>
  <c r="G152" i="2" l="1"/>
  <c r="H152" i="2" s="1"/>
  <c r="K152" i="2" s="1"/>
  <c r="L152" i="2" s="1"/>
  <c r="I152" i="2" s="1"/>
  <c r="D153" i="2" s="1"/>
  <c r="F153" i="2" s="1"/>
  <c r="E153" i="2" l="1"/>
  <c r="G153" i="2" l="1"/>
  <c r="H153" i="2" s="1"/>
  <c r="K153" i="2" s="1"/>
  <c r="L153" i="2" s="1"/>
  <c r="I153" i="2" l="1"/>
  <c r="D154" i="2" s="1"/>
  <c r="F154" i="2" l="1"/>
  <c r="E154" i="2"/>
  <c r="G154" i="2" l="1"/>
  <c r="H154" i="2" s="1"/>
  <c r="K154" i="2" s="1"/>
  <c r="L154" i="2" s="1"/>
  <c r="I154" i="2" s="1"/>
  <c r="D155" i="2" s="1"/>
  <c r="F155" i="2" s="1"/>
  <c r="E155" i="2" l="1"/>
  <c r="G155" i="2" l="1"/>
  <c r="H155" i="2" s="1"/>
  <c r="K155" i="2" s="1"/>
  <c r="L155" i="2" s="1"/>
  <c r="I155" i="2" s="1"/>
  <c r="D156" i="2" s="1"/>
  <c r="F156" i="2" s="1"/>
  <c r="E156" i="2" l="1"/>
  <c r="G156" i="2" l="1"/>
  <c r="H156" i="2" s="1"/>
  <c r="K156" i="2" s="1"/>
  <c r="L156" i="2" s="1"/>
  <c r="I156" i="2" s="1"/>
  <c r="D157" i="2" s="1"/>
  <c r="F157" i="2" s="1"/>
  <c r="E157" i="2" l="1"/>
  <c r="G157" i="2" l="1"/>
  <c r="H157" i="2" s="1"/>
  <c r="K157" i="2" s="1"/>
  <c r="L157" i="2" s="1"/>
  <c r="I157" i="2" s="1"/>
  <c r="D158" i="2" s="1"/>
  <c r="F158" i="2" s="1"/>
  <c r="E158" i="2" l="1"/>
  <c r="G158" i="2" l="1"/>
  <c r="H158" i="2" s="1"/>
  <c r="K158" i="2" s="1"/>
  <c r="L158" i="2" s="1"/>
  <c r="I158" i="2" s="1"/>
  <c r="D159" i="2" s="1"/>
  <c r="F159" i="2" s="1"/>
  <c r="E159" i="2" l="1"/>
  <c r="G159" i="2" l="1"/>
  <c r="H159" i="2" s="1"/>
  <c r="K159" i="2" s="1"/>
  <c r="L159" i="2" s="1"/>
  <c r="I159" i="2" s="1"/>
  <c r="D160" i="2" s="1"/>
  <c r="F160" i="2" s="1"/>
  <c r="E160" i="2" l="1"/>
  <c r="G160" i="2" l="1"/>
  <c r="H160" i="2" s="1"/>
  <c r="K160" i="2" s="1"/>
  <c r="L160" i="2" s="1"/>
  <c r="I160" i="2" s="1"/>
  <c r="D161" i="2" s="1"/>
  <c r="F161" i="2" s="1"/>
  <c r="E161" i="2" l="1"/>
  <c r="G161" i="2" l="1"/>
  <c r="H161" i="2" s="1"/>
  <c r="K161" i="2" s="1"/>
  <c r="L161" i="2" s="1"/>
  <c r="I161" i="2" s="1"/>
  <c r="D162" i="2" s="1"/>
  <c r="F162" i="2" s="1"/>
  <c r="E162" i="2" l="1"/>
  <c r="G162" i="2" s="1"/>
  <c r="H162" i="2" s="1"/>
  <c r="K162" i="2" s="1"/>
  <c r="L162" i="2" s="1"/>
  <c r="I162" i="2" s="1"/>
  <c r="D163" i="2" s="1"/>
  <c r="E163" i="2" l="1"/>
  <c r="F163" i="2"/>
  <c r="G163" i="2" l="1"/>
  <c r="H163" i="2" s="1"/>
  <c r="K163" i="2" s="1"/>
  <c r="L163" i="2" s="1"/>
  <c r="I163" i="2" s="1"/>
  <c r="D164" i="2" s="1"/>
  <c r="E164" i="2" s="1"/>
  <c r="F164" i="2" l="1"/>
  <c r="G164" i="2" s="1"/>
  <c r="H164" i="2" s="1"/>
  <c r="K164" i="2" s="1"/>
  <c r="L164" i="2" s="1"/>
  <c r="I164" i="2" s="1"/>
  <c r="D165" i="2" s="1"/>
  <c r="F165" i="2" s="1"/>
  <c r="E165" i="2" l="1"/>
  <c r="G165" i="2" l="1"/>
  <c r="H165" i="2" s="1"/>
  <c r="K165" i="2" s="1"/>
  <c r="L165" i="2" s="1"/>
  <c r="I165" i="2" s="1"/>
  <c r="D166" i="2" s="1"/>
  <c r="F166" i="2" s="1"/>
  <c r="E166" i="2" l="1"/>
  <c r="G166" i="2" l="1"/>
  <c r="H166" i="2" s="1"/>
  <c r="K166" i="2" s="1"/>
  <c r="L166" i="2" s="1"/>
  <c r="I166" i="2" s="1"/>
  <c r="D167" i="2" s="1"/>
  <c r="F167" i="2" s="1"/>
  <c r="E167" i="2" l="1"/>
  <c r="G167" i="2" l="1"/>
  <c r="H167" i="2" s="1"/>
  <c r="K167" i="2" s="1"/>
  <c r="L167" i="2" s="1"/>
  <c r="I167" i="2" s="1"/>
  <c r="D168" i="2" s="1"/>
  <c r="F168" i="2" s="1"/>
  <c r="E168" i="2" l="1"/>
  <c r="G168" i="2" l="1"/>
  <c r="H168" i="2" s="1"/>
  <c r="K168" i="2" s="1"/>
  <c r="L168" i="2" s="1"/>
  <c r="I168" i="2" s="1"/>
  <c r="D169" i="2" s="1"/>
  <c r="F169" i="2" s="1"/>
  <c r="E169" i="2" l="1"/>
  <c r="G169" i="2" l="1"/>
  <c r="H169" i="2" s="1"/>
  <c r="K169" i="2" s="1"/>
  <c r="L169" i="2" s="1"/>
  <c r="I169" i="2" s="1"/>
  <c r="D170" i="2" s="1"/>
  <c r="F170" i="2" s="1"/>
  <c r="E170" i="2" l="1"/>
  <c r="G170" i="2" l="1"/>
  <c r="H170" i="2" s="1"/>
  <c r="K170" i="2" s="1"/>
  <c r="L170" i="2" s="1"/>
  <c r="I170" i="2" s="1"/>
  <c r="D171" i="2" s="1"/>
  <c r="F171" i="2" s="1"/>
  <c r="E171" i="2" l="1"/>
  <c r="G171" i="2" l="1"/>
  <c r="H171" i="2" s="1"/>
  <c r="K171" i="2" s="1"/>
  <c r="L171" i="2" s="1"/>
  <c r="I171" i="2" s="1"/>
  <c r="D172" i="2" s="1"/>
  <c r="F172" i="2" s="1"/>
  <c r="E172" i="2" l="1"/>
  <c r="G172" i="2" l="1"/>
  <c r="H172" i="2" s="1"/>
  <c r="K172" i="2" s="1"/>
  <c r="L172" i="2" s="1"/>
  <c r="I172" i="2" s="1"/>
  <c r="D173" i="2" s="1"/>
  <c r="F173" i="2" s="1"/>
  <c r="E173" i="2" l="1"/>
  <c r="G173" i="2" l="1"/>
  <c r="H173" i="2" s="1"/>
  <c r="K173" i="2" s="1"/>
  <c r="L173" i="2" s="1"/>
  <c r="I173" i="2" s="1"/>
  <c r="D174" i="2" s="1"/>
  <c r="F174" i="2" s="1"/>
  <c r="E174" i="2" l="1"/>
  <c r="G174" i="2" l="1"/>
  <c r="H174" i="2" s="1"/>
  <c r="K174" i="2" s="1"/>
  <c r="L174" i="2" s="1"/>
  <c r="I174" i="2" s="1"/>
  <c r="D175" i="2" s="1"/>
  <c r="F175" i="2" s="1"/>
  <c r="E175" i="2" l="1"/>
  <c r="G175" i="2" l="1"/>
  <c r="H175" i="2" s="1"/>
  <c r="K175" i="2" s="1"/>
  <c r="L175" i="2" s="1"/>
  <c r="I175" i="2" s="1"/>
  <c r="D176" i="2" s="1"/>
  <c r="F176" i="2" s="1"/>
  <c r="E176" i="2" l="1"/>
  <c r="G176" i="2" l="1"/>
  <c r="H176" i="2" s="1"/>
  <c r="K176" i="2" s="1"/>
  <c r="L176" i="2" s="1"/>
  <c r="I176" i="2" s="1"/>
  <c r="D177" i="2" s="1"/>
  <c r="F177" i="2" s="1"/>
  <c r="E177" i="2" l="1"/>
  <c r="G177" i="2" l="1"/>
  <c r="H177" i="2" s="1"/>
  <c r="K177" i="2" s="1"/>
  <c r="L177" i="2" s="1"/>
  <c r="I177" i="2" s="1"/>
  <c r="D178" i="2" s="1"/>
  <c r="F178" i="2" s="1"/>
  <c r="E178" i="2" l="1"/>
  <c r="G178" i="2" s="1"/>
  <c r="H178" i="2" s="1"/>
  <c r="K178" i="2" s="1"/>
  <c r="L178" i="2" s="1"/>
  <c r="I178" i="2" s="1"/>
  <c r="D179" i="2" s="1"/>
  <c r="E179" i="2" l="1"/>
  <c r="F179" i="2"/>
  <c r="G179" i="2" l="1"/>
  <c r="H179" i="2" s="1"/>
  <c r="K179" i="2" s="1"/>
  <c r="L179" i="2" s="1"/>
  <c r="I179" i="2" s="1"/>
  <c r="D180" i="2" s="1"/>
  <c r="F180" i="2" s="1"/>
  <c r="E180" i="2" l="1"/>
  <c r="G180" i="2" s="1"/>
  <c r="H180" i="2" s="1"/>
  <c r="K180" i="2" s="1"/>
  <c r="L180" i="2" s="1"/>
  <c r="I180" i="2" s="1"/>
  <c r="D181" i="2" s="1"/>
  <c r="F181" i="2" s="1"/>
  <c r="E181" i="2" l="1"/>
  <c r="G181" i="2" l="1"/>
  <c r="H181" i="2" s="1"/>
  <c r="K181" i="2" s="1"/>
  <c r="L181" i="2" s="1"/>
  <c r="I181" i="2" s="1"/>
  <c r="D182" i="2" s="1"/>
  <c r="F182" i="2" s="1"/>
  <c r="E182" i="2" l="1"/>
  <c r="G182" i="2" s="1"/>
  <c r="H182" i="2" s="1"/>
  <c r="K182" i="2" s="1"/>
  <c r="L182" i="2" s="1"/>
  <c r="I182" i="2" s="1"/>
  <c r="D183" i="2" s="1"/>
  <c r="F183" i="2" s="1"/>
  <c r="E183" i="2" l="1"/>
  <c r="G183" i="2" l="1"/>
  <c r="H183" i="2" s="1"/>
  <c r="K183" i="2" s="1"/>
  <c r="L183" i="2" s="1"/>
  <c r="I183" i="2" s="1"/>
  <c r="D184" i="2" s="1"/>
  <c r="F184" i="2" s="1"/>
  <c r="E184" i="2" l="1"/>
  <c r="G184" i="2" l="1"/>
  <c r="H184" i="2" s="1"/>
  <c r="K184" i="2" s="1"/>
  <c r="L184" i="2" s="1"/>
  <c r="I184" i="2" s="1"/>
  <c r="D185" i="2" s="1"/>
  <c r="F185" i="2" s="1"/>
  <c r="E185" i="2" l="1"/>
  <c r="G185" i="2" s="1"/>
  <c r="H185" i="2" s="1"/>
  <c r="K185" i="2" s="1"/>
  <c r="L185" i="2" s="1"/>
  <c r="I185" i="2" s="1"/>
  <c r="D186" i="2" s="1"/>
  <c r="F186" i="2" s="1"/>
  <c r="E186" i="2" l="1"/>
  <c r="G186" i="2" s="1"/>
  <c r="H186" i="2" s="1"/>
  <c r="K186" i="2" s="1"/>
  <c r="L186" i="2" s="1"/>
  <c r="I186" i="2" s="1"/>
  <c r="D187" i="2" s="1"/>
  <c r="E187" i="2" l="1"/>
  <c r="F187" i="2"/>
  <c r="G187" i="2" l="1"/>
  <c r="H187" i="2" s="1"/>
  <c r="K187" i="2" s="1"/>
  <c r="L187" i="2" s="1"/>
  <c r="I187" i="2" s="1"/>
  <c r="D188" i="2" s="1"/>
  <c r="E188" i="2" s="1"/>
  <c r="F188" i="2" l="1"/>
  <c r="G188" i="2" s="1"/>
  <c r="H188" i="2" s="1"/>
  <c r="K188" i="2" s="1"/>
  <c r="L188" i="2" s="1"/>
  <c r="I188" i="2" s="1"/>
  <c r="D189" i="2" s="1"/>
  <c r="F189" i="2" s="1"/>
  <c r="E189" i="2" l="1"/>
  <c r="G189" i="2" s="1"/>
  <c r="H189" i="2" s="1"/>
  <c r="K189" i="2" s="1"/>
  <c r="L189" i="2" s="1"/>
  <c r="I189" i="2" s="1"/>
  <c r="D190" i="2" s="1"/>
  <c r="F190" i="2" s="1"/>
  <c r="E190" i="2" l="1"/>
  <c r="G190" i="2" l="1"/>
  <c r="H190" i="2" s="1"/>
  <c r="K190" i="2" s="1"/>
  <c r="L190" i="2" s="1"/>
  <c r="I190" i="2" s="1"/>
  <c r="D191" i="2" s="1"/>
  <c r="F191" i="2" s="1"/>
  <c r="E191" i="2" l="1"/>
  <c r="G191" i="2" l="1"/>
  <c r="H191" i="2" s="1"/>
  <c r="K191" i="2" s="1"/>
  <c r="L191" i="2" s="1"/>
  <c r="I191" i="2" s="1"/>
  <c r="D192" i="2" s="1"/>
  <c r="F192" i="2" s="1"/>
  <c r="E192" i="2" l="1"/>
  <c r="G192" i="2" l="1"/>
  <c r="H192" i="2" s="1"/>
  <c r="K192" i="2" s="1"/>
  <c r="L192" i="2" s="1"/>
  <c r="I192" i="2" s="1"/>
  <c r="D193" i="2" s="1"/>
  <c r="F193" i="2" s="1"/>
  <c r="E193" i="2" l="1"/>
  <c r="G193" i="2" s="1"/>
  <c r="H193" i="2" s="1"/>
  <c r="K193" i="2" s="1"/>
  <c r="L193" i="2" s="1"/>
  <c r="I193" i="2" s="1"/>
  <c r="D194" i="2" s="1"/>
  <c r="E194" i="2" l="1"/>
  <c r="F194" i="2"/>
  <c r="G194" i="2" l="1"/>
  <c r="H194" i="2" s="1"/>
  <c r="K194" i="2" s="1"/>
  <c r="L194" i="2" s="1"/>
  <c r="I194" i="2" s="1"/>
  <c r="D195" i="2" s="1"/>
  <c r="F195" i="2" s="1"/>
  <c r="E195" i="2" l="1"/>
  <c r="G195" i="2" l="1"/>
  <c r="H195" i="2" s="1"/>
  <c r="K195" i="2" s="1"/>
  <c r="L195" i="2" s="1"/>
  <c r="I195" i="2" s="1"/>
  <c r="D196" i="2" s="1"/>
  <c r="F196" i="2" s="1"/>
  <c r="E196" i="2" l="1"/>
  <c r="G196" i="2" l="1"/>
  <c r="H196" i="2" s="1"/>
  <c r="K196" i="2" s="1"/>
  <c r="L196" i="2" s="1"/>
  <c r="I196" i="2" s="1"/>
  <c r="D197" i="2" s="1"/>
  <c r="F197" i="2" s="1"/>
  <c r="E197" i="2" l="1"/>
  <c r="G197" i="2" s="1"/>
  <c r="H197" i="2" s="1"/>
  <c r="K197" i="2" s="1"/>
  <c r="L197" i="2" s="1"/>
  <c r="I197" i="2" s="1"/>
  <c r="D198" i="2" s="1"/>
  <c r="E198" i="2" l="1"/>
  <c r="F198" i="2"/>
  <c r="G198" i="2" l="1"/>
  <c r="H198" i="2" s="1"/>
  <c r="K198" i="2" s="1"/>
  <c r="L198" i="2" s="1"/>
  <c r="I198" i="2" s="1"/>
  <c r="D199" i="2" s="1"/>
  <c r="F199" i="2" s="1"/>
  <c r="E199" i="2" l="1"/>
  <c r="G199" i="2" s="1"/>
  <c r="H199" i="2" s="1"/>
  <c r="K199" i="2" s="1"/>
  <c r="L199" i="2" s="1"/>
  <c r="I199" i="2" s="1"/>
  <c r="D200" i="2" s="1"/>
  <c r="E200" i="2" l="1"/>
  <c r="F200" i="2"/>
  <c r="G200" i="2" l="1"/>
  <c r="H200" i="2" s="1"/>
  <c r="K200" i="2" s="1"/>
  <c r="L200" i="2" s="1"/>
  <c r="I200" i="2" s="1"/>
  <c r="D201" i="2" s="1"/>
  <c r="F201" i="2" s="1"/>
  <c r="E201" i="2" l="1"/>
  <c r="G201" i="2" l="1"/>
  <c r="H201" i="2" s="1"/>
  <c r="K201" i="2" s="1"/>
  <c r="L201" i="2" s="1"/>
  <c r="I201" i="2" s="1"/>
  <c r="D202" i="2" s="1"/>
  <c r="F202" i="2" s="1"/>
  <c r="E202" i="2" l="1"/>
  <c r="G202" i="2" l="1"/>
  <c r="H202" i="2" s="1"/>
  <c r="K202" i="2" s="1"/>
  <c r="L202" i="2" s="1"/>
  <c r="I202" i="2" s="1"/>
  <c r="D203" i="2" s="1"/>
  <c r="F203" i="2" s="1"/>
  <c r="E203" i="2" l="1"/>
  <c r="G203" i="2" l="1"/>
  <c r="H203" i="2" s="1"/>
  <c r="K203" i="2" s="1"/>
  <c r="L203" i="2" s="1"/>
  <c r="I203" i="2" s="1"/>
  <c r="D204" i="2" s="1"/>
  <c r="F204" i="2" s="1"/>
  <c r="E204" i="2" l="1"/>
  <c r="G204" i="2" s="1"/>
  <c r="H204" i="2" s="1"/>
  <c r="K204" i="2" s="1"/>
  <c r="L204" i="2" s="1"/>
  <c r="I204" i="2" s="1"/>
  <c r="D205" i="2" s="1"/>
  <c r="E205" i="2" l="1"/>
  <c r="F205" i="2"/>
  <c r="G205" i="2" l="1"/>
  <c r="H205" i="2" s="1"/>
  <c r="K205" i="2" s="1"/>
  <c r="L205" i="2" s="1"/>
  <c r="I205" i="2" s="1"/>
  <c r="D206" i="2" s="1"/>
  <c r="F206" i="2" s="1"/>
  <c r="E206" i="2" l="1"/>
  <c r="G206" i="2" l="1"/>
  <c r="H206" i="2" s="1"/>
  <c r="K206" i="2" s="1"/>
  <c r="L206" i="2" s="1"/>
  <c r="I206" i="2" s="1"/>
  <c r="D207" i="2" s="1"/>
  <c r="F207" i="2" s="1"/>
  <c r="E207" i="2" l="1"/>
  <c r="G207" i="2" l="1"/>
  <c r="H207" i="2" s="1"/>
  <c r="K207" i="2" s="1"/>
  <c r="L207" i="2" s="1"/>
  <c r="I207" i="2" s="1"/>
  <c r="D208" i="2" s="1"/>
  <c r="F208" i="2" s="1"/>
  <c r="E208" i="2" l="1"/>
  <c r="G208" i="2" l="1"/>
  <c r="H208" i="2" s="1"/>
  <c r="K208" i="2" s="1"/>
  <c r="L208" i="2" s="1"/>
  <c r="I208" i="2" s="1"/>
  <c r="D209" i="2" s="1"/>
  <c r="F209" i="2" s="1"/>
  <c r="E209" i="2" l="1"/>
  <c r="G209" i="2" s="1"/>
  <c r="H209" i="2" s="1"/>
  <c r="K209" i="2" s="1"/>
  <c r="L209" i="2" s="1"/>
  <c r="I209" i="2" s="1"/>
  <c r="D210" i="2" s="1"/>
  <c r="E210" i="2" l="1"/>
  <c r="F210" i="2"/>
  <c r="G210" i="2" l="1"/>
  <c r="H210" i="2" s="1"/>
  <c r="K210" i="2" s="1"/>
  <c r="L210" i="2" s="1"/>
  <c r="I210" i="2" s="1"/>
  <c r="D211" i="2" s="1"/>
  <c r="F211" i="2" s="1"/>
  <c r="E211" i="2" l="1"/>
  <c r="G211" i="2" l="1"/>
  <c r="H211" i="2" s="1"/>
  <c r="K211" i="2" s="1"/>
  <c r="L211" i="2" s="1"/>
  <c r="I211" i="2" s="1"/>
  <c r="D212" i="2" s="1"/>
  <c r="F212" i="2" s="1"/>
  <c r="E212" i="2" l="1"/>
  <c r="G212" i="2" s="1"/>
  <c r="H212" i="2" s="1"/>
  <c r="K212" i="2" s="1"/>
  <c r="L212" i="2" s="1"/>
  <c r="I212" i="2" s="1"/>
  <c r="D213" i="2" s="1"/>
  <c r="E213" i="2" l="1"/>
  <c r="F213" i="2"/>
  <c r="G213" i="2" l="1"/>
  <c r="H213" i="2" s="1"/>
  <c r="K213" i="2" s="1"/>
  <c r="L213" i="2" s="1"/>
  <c r="I213" i="2" s="1"/>
  <c r="D214" i="2" s="1"/>
  <c r="F214" i="2" s="1"/>
  <c r="E214" i="2" l="1"/>
  <c r="G214" i="2" s="1"/>
  <c r="H214" i="2" s="1"/>
  <c r="K214" i="2" s="1"/>
  <c r="L214" i="2" s="1"/>
  <c r="I214" i="2" s="1"/>
  <c r="D215" i="2" s="1"/>
  <c r="F215" i="2" s="1"/>
  <c r="E215" i="2" l="1"/>
  <c r="G215" i="2" l="1"/>
  <c r="H215" i="2" s="1"/>
  <c r="K215" i="2" s="1"/>
  <c r="L215" i="2" s="1"/>
  <c r="I215" i="2" s="1"/>
  <c r="D216" i="2" s="1"/>
  <c r="F216" i="2" s="1"/>
  <c r="E216" i="2" l="1"/>
  <c r="G216" i="2" s="1"/>
  <c r="H216" i="2" s="1"/>
  <c r="K216" i="2" s="1"/>
  <c r="L216" i="2" s="1"/>
  <c r="I216" i="2" s="1"/>
  <c r="D217" i="2" s="1"/>
  <c r="E217" i="2" l="1"/>
  <c r="F217" i="2"/>
  <c r="G217" i="2" l="1"/>
  <c r="H217" i="2" s="1"/>
  <c r="K217" i="2" s="1"/>
  <c r="L217" i="2" s="1"/>
  <c r="I217" i="2" s="1"/>
  <c r="D218" i="2" s="1"/>
  <c r="F218" i="2" s="1"/>
  <c r="E218" i="2" l="1"/>
  <c r="G218" i="2" l="1"/>
  <c r="H218" i="2" s="1"/>
  <c r="K218" i="2" s="1"/>
  <c r="L218" i="2" s="1"/>
  <c r="I218" i="2" s="1"/>
  <c r="D219" i="2" s="1"/>
  <c r="F219" i="2" s="1"/>
  <c r="E219" i="2" l="1"/>
  <c r="G219" i="2" l="1"/>
  <c r="H219" i="2" s="1"/>
  <c r="K219" i="2" s="1"/>
  <c r="L219" i="2" s="1"/>
  <c r="I219" i="2" s="1"/>
  <c r="D220" i="2" s="1"/>
  <c r="F220" i="2" s="1"/>
  <c r="E220" i="2" l="1"/>
  <c r="G220" i="2" s="1"/>
  <c r="H220" i="2" s="1"/>
  <c r="K220" i="2" s="1"/>
  <c r="L220" i="2" s="1"/>
  <c r="I220" i="2" s="1"/>
  <c r="D221" i="2" s="1"/>
  <c r="E221" i="2" l="1"/>
  <c r="F221" i="2"/>
  <c r="G221" i="2" l="1"/>
  <c r="H221" i="2" s="1"/>
  <c r="K221" i="2" s="1"/>
  <c r="L221" i="2" s="1"/>
  <c r="I221" i="2" s="1"/>
  <c r="D222" i="2" s="1"/>
  <c r="F222" i="2" s="1"/>
  <c r="E222" i="2" l="1"/>
  <c r="G222" i="2" s="1"/>
  <c r="H222" i="2" s="1"/>
  <c r="K222" i="2" s="1"/>
  <c r="L222" i="2" s="1"/>
  <c r="I222" i="2" s="1"/>
  <c r="D223" i="2" s="1"/>
  <c r="E223" i="2" l="1"/>
  <c r="F223" i="2"/>
  <c r="G223" i="2" l="1"/>
  <c r="H223" i="2" s="1"/>
  <c r="K223" i="2" s="1"/>
  <c r="L223" i="2" s="1"/>
  <c r="I223" i="2" s="1"/>
  <c r="D224" i="2" s="1"/>
  <c r="F224" i="2" s="1"/>
  <c r="E224" i="2" l="1"/>
  <c r="G224" i="2" l="1"/>
  <c r="H224" i="2" s="1"/>
  <c r="K224" i="2" s="1"/>
  <c r="L224" i="2" s="1"/>
  <c r="I224" i="2" s="1"/>
  <c r="D225" i="2" s="1"/>
  <c r="F225" i="2" s="1"/>
  <c r="E225" i="2" l="1"/>
  <c r="G225" i="2" l="1"/>
  <c r="H225" i="2" s="1"/>
  <c r="K225" i="2" s="1"/>
  <c r="L225" i="2" s="1"/>
  <c r="I225" i="2" s="1"/>
  <c r="D226" i="2" s="1"/>
  <c r="F226" i="2" s="1"/>
  <c r="E226" i="2" l="1"/>
  <c r="G226" i="2" l="1"/>
  <c r="H226" i="2" s="1"/>
  <c r="K226" i="2" s="1"/>
  <c r="L226" i="2" s="1"/>
  <c r="I226" i="2" s="1"/>
  <c r="D227" i="2" s="1"/>
  <c r="F227" i="2" s="1"/>
  <c r="E227" i="2" l="1"/>
  <c r="G227" i="2" s="1"/>
  <c r="H227" i="2" s="1"/>
  <c r="K227" i="2" s="1"/>
  <c r="L227" i="2" s="1"/>
  <c r="I227" i="2" s="1"/>
  <c r="D228" i="2" s="1"/>
  <c r="E228" i="2" l="1"/>
  <c r="F228" i="2"/>
  <c r="G228" i="2" l="1"/>
  <c r="H228" i="2" s="1"/>
  <c r="K228" i="2" s="1"/>
  <c r="L228" i="2" s="1"/>
  <c r="I228" i="2" s="1"/>
  <c r="D229" i="2" s="1"/>
  <c r="F229" i="2" s="1"/>
  <c r="E229" i="2" l="1"/>
  <c r="G229" i="2" s="1"/>
  <c r="H229" i="2" s="1"/>
  <c r="K229" i="2" s="1"/>
  <c r="L229" i="2" s="1"/>
  <c r="I229" i="2" s="1"/>
  <c r="D230" i="2" s="1"/>
  <c r="E230" i="2" l="1"/>
  <c r="F230" i="2"/>
  <c r="G230" i="2" l="1"/>
  <c r="H230" i="2" s="1"/>
  <c r="K230" i="2" s="1"/>
  <c r="L230" i="2" s="1"/>
  <c r="I230" i="2" s="1"/>
  <c r="D231" i="2" s="1"/>
  <c r="E231" i="2" l="1"/>
  <c r="F231" i="2"/>
  <c r="G231" i="2" l="1"/>
  <c r="H231" i="2" s="1"/>
  <c r="K231" i="2" s="1"/>
  <c r="L231" i="2" s="1"/>
  <c r="I231" i="2" s="1"/>
  <c r="D232" i="2" s="1"/>
  <c r="F232" i="2" s="1"/>
  <c r="E232" i="2" l="1"/>
  <c r="G232" i="2" l="1"/>
  <c r="H232" i="2" s="1"/>
  <c r="K232" i="2" s="1"/>
  <c r="L232" i="2" s="1"/>
  <c r="I232" i="2" s="1"/>
  <c r="D233" i="2" s="1"/>
  <c r="F233" i="2" s="1"/>
  <c r="E233" i="2" l="1"/>
  <c r="G233" i="2" l="1"/>
  <c r="H233" i="2" s="1"/>
  <c r="K233" i="2" s="1"/>
  <c r="L233" i="2" s="1"/>
  <c r="I233" i="2" s="1"/>
  <c r="D234" i="2" s="1"/>
  <c r="F234" i="2" s="1"/>
  <c r="E234" i="2" l="1"/>
  <c r="G234" i="2" l="1"/>
  <c r="H234" i="2" s="1"/>
  <c r="K234" i="2" s="1"/>
  <c r="L234" i="2" s="1"/>
  <c r="I234" i="2" s="1"/>
  <c r="D235" i="2" s="1"/>
  <c r="F235" i="2" s="1"/>
  <c r="E235" i="2" l="1"/>
  <c r="G235" i="2" l="1"/>
  <c r="H235" i="2" s="1"/>
  <c r="K235" i="2" s="1"/>
  <c r="L235" i="2" s="1"/>
  <c r="I235" i="2" s="1"/>
  <c r="D236" i="2" s="1"/>
  <c r="F236" i="2" s="1"/>
  <c r="E236" i="2" l="1"/>
  <c r="G236" i="2" l="1"/>
  <c r="H236" i="2" s="1"/>
  <c r="K236" i="2" s="1"/>
  <c r="L236" i="2" s="1"/>
  <c r="I236" i="2" s="1"/>
  <c r="D237" i="2" s="1"/>
  <c r="F237" i="2" s="1"/>
  <c r="E237" i="2" l="1"/>
  <c r="G237" i="2" s="1"/>
  <c r="H237" i="2" s="1"/>
  <c r="K237" i="2" s="1"/>
  <c r="L237" i="2" s="1"/>
  <c r="I237" i="2" s="1"/>
  <c r="D238" i="2" s="1"/>
  <c r="E238" i="2" l="1"/>
  <c r="F238" i="2"/>
  <c r="G238" i="2" l="1"/>
  <c r="H238" i="2" s="1"/>
  <c r="K238" i="2" s="1"/>
  <c r="L238" i="2" s="1"/>
  <c r="I238" i="2" s="1"/>
  <c r="D239" i="2" s="1"/>
  <c r="F239" i="2" s="1"/>
  <c r="E239" i="2" l="1"/>
  <c r="G239" i="2" l="1"/>
  <c r="H239" i="2" s="1"/>
  <c r="K239" i="2" s="1"/>
  <c r="L239" i="2" s="1"/>
  <c r="I239" i="2" s="1"/>
  <c r="D240" i="2" s="1"/>
  <c r="F240" i="2" s="1"/>
  <c r="E240" i="2" l="1"/>
  <c r="G240" i="2" l="1"/>
  <c r="H240" i="2" s="1"/>
  <c r="K240" i="2" s="1"/>
  <c r="L240" i="2" s="1"/>
  <c r="I240" i="2" s="1"/>
  <c r="D241" i="2" s="1"/>
  <c r="F241" i="2" s="1"/>
  <c r="E241" i="2" l="1"/>
  <c r="G241" i="2" s="1"/>
  <c r="H241" i="2" s="1"/>
  <c r="K241" i="2" s="1"/>
  <c r="L241" i="2" s="1"/>
  <c r="I241" i="2" s="1"/>
  <c r="D242" i="2" s="1"/>
  <c r="E242" i="2" l="1"/>
  <c r="F242" i="2"/>
  <c r="G242" i="2" l="1"/>
  <c r="H242" i="2" s="1"/>
  <c r="K242" i="2" s="1"/>
  <c r="L242" i="2" s="1"/>
  <c r="I242" i="2" s="1"/>
  <c r="D243" i="2" s="1"/>
  <c r="F243" i="2" s="1"/>
  <c r="E243" i="2" l="1"/>
  <c r="G243" i="2" s="1"/>
  <c r="H243" i="2" s="1"/>
  <c r="K243" i="2" s="1"/>
  <c r="L243" i="2" s="1"/>
  <c r="I243" i="2" s="1"/>
  <c r="D244" i="2" s="1"/>
  <c r="F244" i="2" s="1"/>
  <c r="E244" i="2" l="1"/>
  <c r="G244" i="2" l="1"/>
  <c r="H244" i="2" s="1"/>
  <c r="K244" i="2" s="1"/>
  <c r="L244" i="2" s="1"/>
  <c r="I244" i="2" s="1"/>
  <c r="D245" i="2" s="1"/>
  <c r="F245" i="2" s="1"/>
  <c r="E245" i="2" l="1"/>
  <c r="G245" i="2" l="1"/>
  <c r="H245" i="2" s="1"/>
  <c r="K245" i="2" s="1"/>
  <c r="L245" i="2" s="1"/>
  <c r="I245" i="2" s="1"/>
  <c r="D246" i="2" s="1"/>
  <c r="F246" i="2" s="1"/>
  <c r="E246" i="2" l="1"/>
  <c r="G246" i="2" l="1"/>
  <c r="H246" i="2" s="1"/>
  <c r="K246" i="2" s="1"/>
  <c r="L246" i="2" s="1"/>
  <c r="I246" i="2" s="1"/>
  <c r="D247" i="2" s="1"/>
  <c r="F247" i="2" s="1"/>
  <c r="E247" i="2" l="1"/>
  <c r="G247" i="2" l="1"/>
  <c r="H247" i="2" s="1"/>
  <c r="K247" i="2" s="1"/>
  <c r="L247" i="2" s="1"/>
  <c r="I247" i="2" s="1"/>
  <c r="D248" i="2" s="1"/>
  <c r="F248" i="2" s="1"/>
  <c r="E248" i="2" l="1"/>
  <c r="G248" i="2" s="1"/>
  <c r="H248" i="2" s="1"/>
  <c r="K248" i="2" s="1"/>
  <c r="L248" i="2" s="1"/>
  <c r="I248" i="2" s="1"/>
  <c r="D249" i="2" s="1"/>
  <c r="E249" i="2" l="1"/>
  <c r="F249" i="2"/>
  <c r="G249" i="2" l="1"/>
  <c r="H249" i="2" s="1"/>
  <c r="K249" i="2" s="1"/>
  <c r="L249" i="2" s="1"/>
  <c r="I249" i="2" s="1"/>
  <c r="D250" i="2" s="1"/>
  <c r="E250" i="2" l="1"/>
  <c r="F250" i="2"/>
  <c r="G250" i="2" l="1"/>
  <c r="H250" i="2" s="1"/>
  <c r="K250" i="2" s="1"/>
  <c r="L250" i="2" s="1"/>
  <c r="I250" i="2" s="1"/>
  <c r="D251" i="2" s="1"/>
  <c r="F251" i="2" s="1"/>
  <c r="E251" i="2" l="1"/>
  <c r="G251" i="2" s="1"/>
  <c r="H251" i="2" s="1"/>
  <c r="K251" i="2" s="1"/>
  <c r="L251" i="2" s="1"/>
  <c r="I251" i="2" s="1"/>
  <c r="D252" i="2" s="1"/>
  <c r="F252" i="2" s="1"/>
  <c r="E252" i="2" s="1"/>
  <c r="G252" i="2" s="1"/>
  <c r="H252" i="2" s="1"/>
  <c r="K252" i="2" s="1"/>
  <c r="L252" i="2" s="1"/>
  <c r="I252" i="2" s="1"/>
  <c r="D253" i="2" s="1"/>
  <c r="F253" i="2" s="1"/>
  <c r="E253" i="2" s="1"/>
  <c r="G253" i="2" s="1"/>
  <c r="H253" i="2" s="1"/>
  <c r="K253" i="2" s="1"/>
  <c r="L253" i="2" s="1"/>
  <c r="I253" i="2" s="1"/>
  <c r="D254" i="2" s="1"/>
  <c r="F254" i="2" s="1"/>
  <c r="E254" i="2" s="1"/>
  <c r="G254" i="2" l="1"/>
  <c r="H254" i="2" s="1"/>
  <c r="K254" i="2" s="1"/>
  <c r="L254" i="2" s="1"/>
  <c r="I254" i="2" s="1"/>
  <c r="D255" i="2" s="1"/>
  <c r="F255" i="2" s="1"/>
  <c r="E255" i="2" l="1"/>
  <c r="G255" i="2" l="1"/>
  <c r="H255" i="2" s="1"/>
  <c r="K255" i="2" s="1"/>
  <c r="L255" i="2" s="1"/>
  <c r="I255" i="2" s="1"/>
  <c r="D256" i="2" s="1"/>
  <c r="F256" i="2" s="1"/>
  <c r="E256" i="2" l="1"/>
  <c r="G256" i="2" l="1"/>
  <c r="H256" i="2" s="1"/>
  <c r="K256" i="2" s="1"/>
  <c r="L256" i="2" s="1"/>
  <c r="I256" i="2" s="1"/>
  <c r="D257" i="2" s="1"/>
  <c r="F257" i="2" s="1"/>
  <c r="E257" i="2" l="1"/>
  <c r="G257" i="2" l="1"/>
  <c r="H257" i="2" s="1"/>
  <c r="K257" i="2" s="1"/>
  <c r="L257" i="2" s="1"/>
  <c r="I257" i="2" s="1"/>
  <c r="D258" i="2" s="1"/>
  <c r="F258" i="2" s="1"/>
  <c r="E258" i="2" l="1"/>
  <c r="G258" i="2" l="1"/>
  <c r="H258" i="2" s="1"/>
  <c r="K258" i="2" s="1"/>
  <c r="L258" i="2" s="1"/>
  <c r="I258" i="2" s="1"/>
  <c r="D259" i="2" s="1"/>
  <c r="F259" i="2" s="1"/>
  <c r="E259" i="2" l="1"/>
  <c r="G259" i="2" l="1"/>
  <c r="H259" i="2" s="1"/>
  <c r="K259" i="2" s="1"/>
  <c r="L259" i="2" s="1"/>
  <c r="I259" i="2" s="1"/>
  <c r="D260" i="2" s="1"/>
  <c r="F260" i="2" s="1"/>
  <c r="E260" i="2" l="1"/>
  <c r="G260" i="2" l="1"/>
  <c r="H260" i="2" s="1"/>
  <c r="K260" i="2" s="1"/>
  <c r="L260" i="2" s="1"/>
  <c r="I260" i="2" s="1"/>
  <c r="D261" i="2" s="1"/>
  <c r="F261" i="2" s="1"/>
  <c r="E261" i="2" l="1"/>
  <c r="G261" i="2" l="1"/>
  <c r="H261" i="2" s="1"/>
  <c r="K261" i="2" s="1"/>
  <c r="L261" i="2" s="1"/>
  <c r="I261" i="2" s="1"/>
  <c r="D262" i="2" s="1"/>
  <c r="F262" i="2" s="1"/>
  <c r="E262" i="2" l="1"/>
  <c r="G262" i="2" l="1"/>
  <c r="H262" i="2" s="1"/>
  <c r="K262" i="2" s="1"/>
  <c r="L262" i="2" s="1"/>
  <c r="I262" i="2" s="1"/>
  <c r="D263" i="2" s="1"/>
  <c r="F263" i="2" s="1"/>
  <c r="E263" i="2" l="1"/>
  <c r="G263" i="2" l="1"/>
  <c r="H263" i="2" s="1"/>
  <c r="K263" i="2" s="1"/>
  <c r="L263" i="2" s="1"/>
  <c r="I263" i="2" s="1"/>
  <c r="D264" i="2" s="1"/>
  <c r="F264" i="2" s="1"/>
  <c r="E264" i="2" l="1"/>
  <c r="G264" i="2" l="1"/>
  <c r="H264" i="2" s="1"/>
  <c r="K264" i="2" s="1"/>
  <c r="L264" i="2" s="1"/>
  <c r="I264" i="2" s="1"/>
  <c r="D265" i="2" s="1"/>
  <c r="F265" i="2" s="1"/>
  <c r="E265" i="2" l="1"/>
  <c r="G265" i="2" l="1"/>
  <c r="H265" i="2" s="1"/>
  <c r="K265" i="2" s="1"/>
  <c r="L265" i="2" s="1"/>
  <c r="I265" i="2" s="1"/>
  <c r="D266" i="2" s="1"/>
  <c r="F266" i="2" s="1"/>
  <c r="E266" i="2" l="1"/>
  <c r="G266" i="2" l="1"/>
  <c r="H266" i="2" s="1"/>
  <c r="K266" i="2" s="1"/>
  <c r="L266" i="2" s="1"/>
  <c r="I266" i="2" s="1"/>
  <c r="D267" i="2" s="1"/>
  <c r="F267" i="2" s="1"/>
  <c r="E267" i="2" l="1"/>
  <c r="G267" i="2" l="1"/>
  <c r="H267" i="2" s="1"/>
  <c r="K267" i="2" s="1"/>
  <c r="L267" i="2" s="1"/>
  <c r="I267" i="2" s="1"/>
  <c r="D268" i="2" s="1"/>
  <c r="F268" i="2" s="1"/>
  <c r="E268" i="2" l="1"/>
  <c r="G268" i="2" l="1"/>
  <c r="H268" i="2" s="1"/>
  <c r="K268" i="2" s="1"/>
  <c r="L268" i="2" s="1"/>
  <c r="I268" i="2" s="1"/>
  <c r="D269" i="2" s="1"/>
  <c r="F269" i="2" s="1"/>
  <c r="E269" i="2" l="1"/>
  <c r="G269" i="2" l="1"/>
  <c r="H269" i="2" s="1"/>
  <c r="K269" i="2" s="1"/>
  <c r="L269" i="2" s="1"/>
  <c r="I269" i="2" s="1"/>
  <c r="D270" i="2" s="1"/>
  <c r="F270" i="2" s="1"/>
  <c r="E270" i="2" l="1"/>
  <c r="G270" i="2" l="1"/>
  <c r="H270" i="2" s="1"/>
  <c r="K270" i="2" s="1"/>
  <c r="L270" i="2" s="1"/>
  <c r="I270" i="2" s="1"/>
  <c r="D271" i="2" s="1"/>
  <c r="F271" i="2" s="1"/>
  <c r="E271" i="2" l="1"/>
  <c r="G271" i="2" s="1"/>
  <c r="H271" i="2" s="1"/>
  <c r="K271" i="2" s="1"/>
  <c r="L271" i="2" s="1"/>
  <c r="I271" i="2" s="1"/>
  <c r="D272" i="2" s="1"/>
  <c r="E272" i="2" l="1"/>
  <c r="F272" i="2"/>
  <c r="G272" i="2" l="1"/>
  <c r="H272" i="2" s="1"/>
  <c r="K272" i="2" s="1"/>
  <c r="L272" i="2" s="1"/>
  <c r="I272" i="2" s="1"/>
  <c r="D273" i="2" s="1"/>
  <c r="F273" i="2" s="1"/>
  <c r="E273" i="2" l="1"/>
  <c r="G273" i="2" l="1"/>
  <c r="H273" i="2" s="1"/>
  <c r="K273" i="2" s="1"/>
  <c r="L273" i="2" s="1"/>
  <c r="I273" i="2" s="1"/>
  <c r="D274" i="2" s="1"/>
  <c r="F274" i="2" s="1"/>
  <c r="E274" i="2" l="1"/>
  <c r="G274" i="2" l="1"/>
  <c r="H274" i="2" s="1"/>
  <c r="K274" i="2" s="1"/>
  <c r="L274" i="2" s="1"/>
  <c r="I274" i="2" s="1"/>
  <c r="D275" i="2" s="1"/>
  <c r="F275" i="2" s="1"/>
  <c r="E275" i="2" l="1"/>
  <c r="G275" i="2" l="1"/>
  <c r="H275" i="2" s="1"/>
  <c r="K275" i="2" s="1"/>
  <c r="L275" i="2" s="1"/>
  <c r="I275" i="2" s="1"/>
  <c r="D276" i="2" s="1"/>
  <c r="F276" i="2" s="1"/>
  <c r="E276" i="2" l="1"/>
  <c r="G276" i="2" l="1"/>
  <c r="H276" i="2" s="1"/>
  <c r="K276" i="2" s="1"/>
  <c r="L276" i="2" s="1"/>
  <c r="I276" i="2" s="1"/>
  <c r="D277" i="2" s="1"/>
  <c r="F277" i="2" s="1"/>
  <c r="E277" i="2" l="1"/>
  <c r="G277" i="2" l="1"/>
  <c r="H277" i="2" s="1"/>
  <c r="K277" i="2" s="1"/>
  <c r="L277" i="2" s="1"/>
  <c r="I277" i="2" s="1"/>
  <c r="D278" i="2" s="1"/>
  <c r="F278" i="2" s="1"/>
  <c r="E278" i="2" l="1"/>
  <c r="G278" i="2" l="1"/>
  <c r="H278" i="2" s="1"/>
  <c r="K278" i="2" s="1"/>
  <c r="L278" i="2" s="1"/>
  <c r="I278" i="2" s="1"/>
  <c r="D279" i="2" s="1"/>
  <c r="F279" i="2" s="1"/>
  <c r="E279" i="2" l="1"/>
  <c r="G279" i="2" l="1"/>
  <c r="H279" i="2" s="1"/>
  <c r="K279" i="2" s="1"/>
  <c r="L279" i="2" s="1"/>
  <c r="I279" i="2" s="1"/>
  <c r="D280" i="2" s="1"/>
  <c r="F280" i="2" s="1"/>
  <c r="E280" i="2" l="1"/>
  <c r="G280" i="2" l="1"/>
  <c r="H280" i="2" s="1"/>
  <c r="K280" i="2" s="1"/>
  <c r="L280" i="2" s="1"/>
  <c r="I280" i="2" s="1"/>
  <c r="D281" i="2" s="1"/>
  <c r="F281" i="2" s="1"/>
  <c r="E281" i="2" l="1"/>
  <c r="G281" i="2" l="1"/>
  <c r="H281" i="2" s="1"/>
  <c r="K281" i="2" s="1"/>
  <c r="L281" i="2" s="1"/>
  <c r="I281" i="2" s="1"/>
  <c r="D282" i="2" s="1"/>
  <c r="F282" i="2" s="1"/>
  <c r="E282" i="2" l="1"/>
  <c r="G282" i="2" l="1"/>
  <c r="H282" i="2" s="1"/>
  <c r="K282" i="2" s="1"/>
  <c r="L282" i="2" s="1"/>
  <c r="I282" i="2" s="1"/>
  <c r="D283" i="2" s="1"/>
  <c r="F283" i="2" s="1"/>
  <c r="E283" i="2" l="1"/>
  <c r="G283" i="2" l="1"/>
  <c r="H283" i="2" s="1"/>
  <c r="K283" i="2" s="1"/>
  <c r="L283" i="2" s="1"/>
  <c r="I283" i="2" s="1"/>
  <c r="D284" i="2" s="1"/>
  <c r="F284" i="2" s="1"/>
  <c r="E284" i="2" l="1"/>
  <c r="G284" i="2" l="1"/>
  <c r="H284" i="2" s="1"/>
  <c r="K284" i="2" s="1"/>
  <c r="L284" i="2" s="1"/>
  <c r="I284" i="2" s="1"/>
  <c r="D285" i="2" s="1"/>
  <c r="F285" i="2" s="1"/>
  <c r="E285" i="2" l="1"/>
  <c r="G285" i="2" l="1"/>
  <c r="H285" i="2" s="1"/>
  <c r="K285" i="2" s="1"/>
  <c r="L285" i="2" s="1"/>
  <c r="I285" i="2" s="1"/>
  <c r="D286" i="2" s="1"/>
  <c r="F286" i="2" s="1"/>
  <c r="E286" i="2" l="1"/>
  <c r="G286" i="2" l="1"/>
  <c r="H286" i="2" s="1"/>
  <c r="K286" i="2" s="1"/>
  <c r="L286" i="2" s="1"/>
  <c r="I286" i="2" s="1"/>
  <c r="D287" i="2" s="1"/>
  <c r="F287" i="2" s="1"/>
  <c r="E287" i="2" l="1"/>
  <c r="G287" i="2" l="1"/>
  <c r="H287" i="2" s="1"/>
  <c r="K287" i="2" s="1"/>
  <c r="L287" i="2" s="1"/>
  <c r="I287" i="2" s="1"/>
  <c r="D288" i="2" s="1"/>
  <c r="F288" i="2" s="1"/>
  <c r="E288" i="2" l="1"/>
  <c r="G288" i="2" l="1"/>
  <c r="H288" i="2" s="1"/>
  <c r="K288" i="2" s="1"/>
  <c r="L288" i="2" s="1"/>
  <c r="I288" i="2" s="1"/>
  <c r="D289" i="2" s="1"/>
  <c r="F289" i="2" s="1"/>
  <c r="E289" i="2" l="1"/>
  <c r="G289" i="2" l="1"/>
  <c r="H289" i="2" s="1"/>
  <c r="K289" i="2" s="1"/>
  <c r="L289" i="2" s="1"/>
  <c r="I289" i="2" s="1"/>
  <c r="D290" i="2" s="1"/>
  <c r="F290" i="2" s="1"/>
  <c r="E290" i="2" l="1"/>
  <c r="G290" i="2" l="1"/>
  <c r="H290" i="2" s="1"/>
  <c r="K290" i="2" s="1"/>
  <c r="L290" i="2" s="1"/>
  <c r="I290" i="2" s="1"/>
  <c r="D291" i="2" s="1"/>
  <c r="F291" i="2" s="1"/>
  <c r="E291" i="2" l="1"/>
  <c r="G291" i="2" l="1"/>
  <c r="H291" i="2" s="1"/>
  <c r="K291" i="2" s="1"/>
  <c r="L291" i="2" s="1"/>
  <c r="I291" i="2" s="1"/>
  <c r="D292" i="2" s="1"/>
  <c r="F292" i="2" s="1"/>
  <c r="E292" i="2" l="1"/>
  <c r="G292" i="2" l="1"/>
  <c r="H292" i="2" s="1"/>
  <c r="K292" i="2" s="1"/>
  <c r="L292" i="2" s="1"/>
  <c r="I292" i="2" s="1"/>
  <c r="D293" i="2" s="1"/>
  <c r="F293" i="2" s="1"/>
  <c r="E293" i="2" l="1"/>
  <c r="G293" i="2" l="1"/>
  <c r="H293" i="2" s="1"/>
  <c r="K293" i="2" s="1"/>
  <c r="L293" i="2" s="1"/>
  <c r="I293" i="2" s="1"/>
  <c r="D294" i="2" s="1"/>
  <c r="F294" i="2" s="1"/>
  <c r="E294" i="2" l="1"/>
  <c r="G294" i="2" l="1"/>
  <c r="H294" i="2" s="1"/>
  <c r="K294" i="2" s="1"/>
  <c r="L294" i="2" s="1"/>
  <c r="I294" i="2" s="1"/>
  <c r="D295" i="2" s="1"/>
  <c r="F295" i="2" s="1"/>
  <c r="E295" i="2" l="1"/>
  <c r="G295" i="2" l="1"/>
  <c r="H295" i="2" s="1"/>
  <c r="K295" i="2" s="1"/>
  <c r="L295" i="2" s="1"/>
  <c r="I295" i="2" s="1"/>
  <c r="D296" i="2" s="1"/>
  <c r="F296" i="2" s="1"/>
  <c r="E296" i="2" l="1"/>
  <c r="G296" i="2" l="1"/>
  <c r="H296" i="2" s="1"/>
  <c r="K296" i="2" s="1"/>
  <c r="L296" i="2" s="1"/>
  <c r="I296" i="2" s="1"/>
  <c r="D297" i="2" s="1"/>
  <c r="F297" i="2" s="1"/>
  <c r="E297" i="2" l="1"/>
  <c r="G297" i="2" l="1"/>
  <c r="H297" i="2" s="1"/>
  <c r="K297" i="2" s="1"/>
  <c r="L297" i="2" s="1"/>
  <c r="I297" i="2" s="1"/>
  <c r="D298" i="2" s="1"/>
  <c r="F298" i="2" s="1"/>
  <c r="E298" i="2" l="1"/>
  <c r="G298" i="2" l="1"/>
  <c r="H298" i="2" s="1"/>
  <c r="K298" i="2" s="1"/>
  <c r="L298" i="2" s="1"/>
  <c r="I298" i="2" s="1"/>
  <c r="D299" i="2" s="1"/>
  <c r="F299" i="2" s="1"/>
  <c r="E299" i="2" l="1"/>
  <c r="G299" i="2" l="1"/>
  <c r="H299" i="2" s="1"/>
  <c r="K299" i="2" s="1"/>
  <c r="L299" i="2" s="1"/>
  <c r="I299" i="2" s="1"/>
  <c r="D300" i="2" s="1"/>
  <c r="F300" i="2" s="1"/>
  <c r="E300" i="2" l="1"/>
  <c r="G300" i="2" l="1"/>
  <c r="H300" i="2" s="1"/>
  <c r="K300" i="2" s="1"/>
  <c r="L300" i="2" s="1"/>
  <c r="I300" i="2" s="1"/>
  <c r="D301" i="2" s="1"/>
  <c r="F301" i="2" s="1"/>
  <c r="E301" i="2" l="1"/>
  <c r="G301" i="2" l="1"/>
  <c r="H301" i="2" s="1"/>
  <c r="K301" i="2" s="1"/>
  <c r="L301" i="2" s="1"/>
  <c r="I301" i="2" s="1"/>
  <c r="D302" i="2" s="1"/>
  <c r="F302" i="2" s="1"/>
  <c r="E302" i="2" l="1"/>
  <c r="G302" i="2" s="1"/>
  <c r="H302" i="2" s="1"/>
  <c r="K302" i="2" s="1"/>
  <c r="L302" i="2" s="1"/>
  <c r="I302" i="2" s="1"/>
  <c r="D303" i="2" s="1"/>
  <c r="E303" i="2" l="1"/>
  <c r="F303" i="2"/>
  <c r="G303" i="2" l="1"/>
  <c r="H303" i="2" s="1"/>
  <c r="K303" i="2" s="1"/>
  <c r="L303" i="2" s="1"/>
  <c r="I303" i="2" s="1"/>
  <c r="D304" i="2" s="1"/>
  <c r="F304" i="2" s="1"/>
  <c r="E304" i="2" l="1"/>
  <c r="G304" i="2" l="1"/>
  <c r="H304" i="2" s="1"/>
  <c r="K304" i="2" s="1"/>
  <c r="L304" i="2" s="1"/>
  <c r="I304" i="2" s="1"/>
  <c r="D305" i="2" s="1"/>
  <c r="F305" i="2" s="1"/>
  <c r="E305" i="2" l="1"/>
  <c r="G305" i="2" s="1"/>
  <c r="H305" i="2" s="1"/>
  <c r="K305" i="2" s="1"/>
  <c r="L305" i="2" s="1"/>
  <c r="I305" i="2" s="1"/>
  <c r="D306" i="2" s="1"/>
  <c r="F306" i="2" s="1"/>
  <c r="E306" i="2" l="1"/>
  <c r="G306" i="2" l="1"/>
  <c r="H306" i="2" s="1"/>
  <c r="K306" i="2" s="1"/>
  <c r="L306" i="2" s="1"/>
  <c r="I306" i="2" s="1"/>
  <c r="D307" i="2" s="1"/>
  <c r="F307" i="2" s="1"/>
  <c r="E307" i="2" l="1"/>
  <c r="G307" i="2" l="1"/>
  <c r="H307" i="2" s="1"/>
  <c r="K307" i="2" s="1"/>
  <c r="L307" i="2" s="1"/>
  <c r="I307" i="2" s="1"/>
  <c r="D308" i="2" s="1"/>
  <c r="F308" i="2" s="1"/>
  <c r="E308" i="2" l="1"/>
  <c r="G308" i="2" l="1"/>
  <c r="H308" i="2" s="1"/>
  <c r="K308" i="2" s="1"/>
  <c r="L308" i="2" s="1"/>
  <c r="I308" i="2" s="1"/>
  <c r="D309" i="2" s="1"/>
  <c r="F309" i="2" s="1"/>
  <c r="E309" i="2" l="1"/>
  <c r="G309" i="2" l="1"/>
  <c r="H309" i="2" s="1"/>
  <c r="K309" i="2" s="1"/>
  <c r="L309" i="2" s="1"/>
  <c r="I309" i="2" s="1"/>
  <c r="D310" i="2" s="1"/>
  <c r="F310" i="2" s="1"/>
  <c r="E310" i="2" l="1"/>
  <c r="G310" i="2" l="1"/>
  <c r="H310" i="2" s="1"/>
  <c r="K310" i="2" s="1"/>
  <c r="L310" i="2" s="1"/>
  <c r="I310" i="2" s="1"/>
  <c r="D311" i="2" s="1"/>
  <c r="F311" i="2" s="1"/>
  <c r="E311" i="2" l="1"/>
  <c r="G311" i="2" l="1"/>
  <c r="H311" i="2" s="1"/>
  <c r="K311" i="2" s="1"/>
  <c r="L311" i="2" s="1"/>
  <c r="I311" i="2" s="1"/>
  <c r="D312" i="2" s="1"/>
  <c r="F312" i="2" s="1"/>
  <c r="E312" i="2" l="1"/>
  <c r="G312" i="2" s="1"/>
  <c r="H312" i="2" s="1"/>
  <c r="K312" i="2" l="1"/>
  <c r="L312" i="2" s="1"/>
  <c r="I312" i="2" s="1"/>
</calcChain>
</file>

<file path=xl/sharedStrings.xml><?xml version="1.0" encoding="utf-8"?>
<sst xmlns="http://schemas.openxmlformats.org/spreadsheetml/2006/main" count="38" uniqueCount="35">
  <si>
    <t>Loan Amount</t>
  </si>
  <si>
    <t>Payment Per Term</t>
  </si>
  <si>
    <t>Rate of Interest</t>
  </si>
  <si>
    <t>Interest Paid during the loan term</t>
  </si>
  <si>
    <t>SIP</t>
  </si>
  <si>
    <t>EMI</t>
  </si>
  <si>
    <t>Return Expected</t>
  </si>
  <si>
    <t>Loan Amortization Calculator</t>
  </si>
  <si>
    <t>Current Principal Outstanding</t>
  </si>
  <si>
    <t>EMI Amount</t>
  </si>
  <si>
    <t>Interest Rate</t>
  </si>
  <si>
    <t>EMI start date</t>
  </si>
  <si>
    <t>Month</t>
  </si>
  <si>
    <t>Principal Opening</t>
  </si>
  <si>
    <t>Interest Portion</t>
  </si>
  <si>
    <t>Principal Portion</t>
  </si>
  <si>
    <t>Principal Closing</t>
  </si>
  <si>
    <t>Prepayment</t>
  </si>
  <si>
    <t>Fund Value</t>
  </si>
  <si>
    <t>Please enter value only in the yellow cells</t>
  </si>
  <si>
    <t>Required SIP Amount</t>
  </si>
  <si>
    <t>Loan Tenure (in years)</t>
  </si>
  <si>
    <t>Total Repayment Amount</t>
  </si>
  <si>
    <t>Total Amount Needed to be Accumulated (Same as Loan Repayment Amount)</t>
  </si>
  <si>
    <t>Investment Tenure (Same as loan Tenure)</t>
  </si>
  <si>
    <t>SIP as a percentage of EMI is</t>
  </si>
  <si>
    <t>© Network FP Knowledge Solutions Pvt. Ltd. Only Network FP ProMembers are licensed to use this calculator.</t>
  </si>
  <si>
    <t>Sr No.</t>
  </si>
  <si>
    <t>Loan Tenure (in months)</t>
  </si>
  <si>
    <t>Parallel Investments</t>
  </si>
  <si>
    <t>SIP Amount</t>
  </si>
  <si>
    <t>Rate of Return</t>
  </si>
  <si>
    <t>Investment Tenure</t>
  </si>
  <si>
    <t>In this sheet, The month the SIP Fund Value surpasses the Outstanding Principal Value of Loan, the fund will be used to Foreclose the Loan &amp; then the EMI amount will also be invested as SIP and you can see that the Final Corpus created will be phenomenal.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</si>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</sst>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&quot;₹&quot;\ #,##0;&quot;₹&quot;\ \-#,##0"/>
    <numFmt numFmtId="165" formatCode="_ &quot;₹&quot;\ * #,##0_ ;_ &quot;₹&quot;\ * \-#,##0_ ;_ &quot;₹&quot;\ * &quot;-&quot;_ ;_ @_ "/>
    <numFmt numFmtId="166" formatCode="_ * #,##0_ ;_ * \-#,##0_ ;_ * &quot;-&quot;_ ;_ @_ "/>
    <numFmt numFmtId="167" formatCode="[$INR]\ #,##0_);[Red]\([$INR]\ #,##0\)"/>
    <numFmt numFmtId="168" formatCode="#,##0_ ;\-#,##0\ "/>
    <numFmt numFmtId="169" formatCode="[$-409]d/mmm/yy;@"/>
    <numFmt numFmtId="170" formatCode="[$-409]mmm/yy;@"/>
    <numFmt numFmtId="171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660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C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rgb="FFC0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indexed="64"/>
      </left>
      <right style="dotted">
        <color rgb="FFFF0000"/>
      </right>
      <top style="medium">
        <color indexed="64"/>
      </top>
      <bottom style="dotted">
        <color rgb="FFFF0000"/>
      </bottom>
      <diagonal/>
    </border>
    <border>
      <left style="dotted">
        <color rgb="FFFF0000"/>
      </left>
      <right style="medium">
        <color indexed="64"/>
      </right>
      <top style="medium">
        <color indexed="64"/>
      </top>
      <bottom style="dotted">
        <color rgb="FFFF0000"/>
      </bottom>
      <diagonal/>
    </border>
    <border>
      <left style="medium">
        <color indexed="64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medium">
        <color indexed="64"/>
      </right>
      <top style="dotted">
        <color rgb="FFFF0000"/>
      </top>
      <bottom style="dotted">
        <color rgb="FFFF0000"/>
      </bottom>
      <diagonal/>
    </border>
    <border>
      <left style="medium">
        <color indexed="64"/>
      </left>
      <right style="dotted">
        <color rgb="FFFF0000"/>
      </right>
      <top style="dotted">
        <color rgb="FFFF0000"/>
      </top>
      <bottom style="medium">
        <color indexed="64"/>
      </bottom>
      <diagonal/>
    </border>
    <border>
      <left style="dotted">
        <color rgb="FFFF0000"/>
      </left>
      <right style="medium">
        <color indexed="64"/>
      </right>
      <top style="dotted">
        <color rgb="FFFF0000"/>
      </top>
      <bottom style="medium">
        <color indexed="64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rgb="FFFF0000"/>
      </bottom>
      <diagonal/>
    </border>
    <border>
      <left/>
      <right/>
      <top style="medium">
        <color indexed="64"/>
      </top>
      <bottom style="dotted">
        <color rgb="FFFF0000"/>
      </bottom>
      <diagonal/>
    </border>
    <border>
      <left/>
      <right style="dotted">
        <color rgb="FFFF0000"/>
      </right>
      <top style="medium">
        <color indexed="64"/>
      </top>
      <bottom style="dotted">
        <color rgb="FFFF0000"/>
      </bottom>
      <diagonal/>
    </border>
    <border>
      <left style="medium">
        <color indexed="64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 style="medium">
        <color indexed="64"/>
      </left>
      <right/>
      <top style="dotted">
        <color rgb="FFFF0000"/>
      </top>
      <bottom style="medium">
        <color indexed="64"/>
      </bottom>
      <diagonal/>
    </border>
    <border>
      <left/>
      <right/>
      <top style="dotted">
        <color rgb="FFFF0000"/>
      </top>
      <bottom style="medium">
        <color indexed="64"/>
      </bottom>
      <diagonal/>
    </border>
    <border>
      <left/>
      <right style="dotted">
        <color rgb="FFFF0000"/>
      </right>
      <top style="dotted">
        <color rgb="FFFF0000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17" fillId="0" borderId="0" xfId="0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9" fontId="13" fillId="2" borderId="3" xfId="0" applyNumberFormat="1" applyFont="1" applyFill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171" fontId="15" fillId="0" borderId="3" xfId="2" applyNumberFormat="1" applyFont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vertical="center"/>
      <protection locked="0"/>
    </xf>
    <xf numFmtId="9" fontId="15" fillId="0" borderId="5" xfId="0" applyNumberFormat="1" applyFont="1" applyBorder="1" applyAlignment="1" applyProtection="1">
      <alignment vertical="center"/>
      <protection locked="0"/>
    </xf>
    <xf numFmtId="10" fontId="15" fillId="0" borderId="5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168" fontId="15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168" fontId="12" fillId="0" borderId="11" xfId="0" applyNumberFormat="1" applyFont="1" applyBorder="1" applyAlignment="1" applyProtection="1">
      <alignment horizontal="center" vertical="center"/>
      <protection locked="0"/>
    </xf>
    <xf numFmtId="170" fontId="12" fillId="0" borderId="1" xfId="0" applyNumberFormat="1" applyFont="1" applyBorder="1" applyAlignment="1" applyProtection="1">
      <alignment horizontal="center" vertical="center"/>
      <protection locked="0"/>
    </xf>
    <xf numFmtId="166" fontId="12" fillId="0" borderId="1" xfId="0" applyNumberFormat="1" applyFont="1" applyBorder="1" applyAlignment="1" applyProtection="1">
      <alignment horizontal="center" vertical="center"/>
      <protection locked="0"/>
    </xf>
    <xf numFmtId="166" fontId="12" fillId="0" borderId="12" xfId="0" applyNumberFormat="1" applyFont="1" applyBorder="1" applyAlignment="1" applyProtection="1">
      <alignment horizontal="center" vertical="center"/>
      <protection locked="0"/>
    </xf>
    <xf numFmtId="168" fontId="12" fillId="0" borderId="13" xfId="0" applyNumberFormat="1" applyFont="1" applyBorder="1" applyAlignment="1" applyProtection="1">
      <alignment horizontal="center" vertical="center"/>
      <protection locked="0"/>
    </xf>
    <xf numFmtId="170" fontId="12" fillId="0" borderId="14" xfId="0" applyNumberFormat="1" applyFont="1" applyBorder="1" applyAlignment="1" applyProtection="1">
      <alignment horizontal="center" vertical="center"/>
      <protection locked="0"/>
    </xf>
    <xf numFmtId="166" fontId="12" fillId="0" borderId="14" xfId="0" applyNumberFormat="1" applyFont="1" applyBorder="1" applyAlignment="1" applyProtection="1">
      <alignment horizontal="center" vertical="center"/>
      <protection locked="0"/>
    </xf>
    <xf numFmtId="166" fontId="12" fillId="0" borderId="15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Alignment="1" applyProtection="1">
      <alignment horizontal="center" vertical="center"/>
      <protection locked="0"/>
    </xf>
    <xf numFmtId="170" fontId="1" fillId="0" borderId="0" xfId="0" applyNumberFormat="1" applyFont="1" applyAlignment="1" applyProtection="1">
      <alignment vertical="center"/>
      <protection locked="0"/>
    </xf>
    <xf numFmtId="168" fontId="1" fillId="0" borderId="0" xfId="0" applyNumberFormat="1" applyFont="1" applyAlignment="1" applyProtection="1">
      <alignment vertical="center"/>
      <protection locked="0"/>
    </xf>
    <xf numFmtId="165" fontId="12" fillId="4" borderId="4" xfId="2" applyNumberFormat="1" applyFont="1" applyFill="1" applyBorder="1" applyAlignment="1" applyProtection="1">
      <alignment horizontal="right" vertical="center"/>
      <protection locked="0"/>
    </xf>
    <xf numFmtId="165" fontId="12" fillId="4" borderId="5" xfId="0" applyNumberFormat="1" applyFont="1" applyFill="1" applyBorder="1" applyAlignment="1" applyProtection="1">
      <alignment horizontal="right" vertical="center"/>
      <protection locked="0"/>
    </xf>
    <xf numFmtId="165" fontId="12" fillId="0" borderId="4" xfId="2" applyNumberFormat="1" applyFont="1" applyBorder="1" applyAlignment="1" applyProtection="1">
      <alignment horizontal="right" vertical="center"/>
      <protection locked="0"/>
    </xf>
    <xf numFmtId="165" fontId="12" fillId="0" borderId="5" xfId="0" applyNumberFormat="1" applyFont="1" applyBorder="1" applyAlignment="1" applyProtection="1">
      <alignment horizontal="right" vertical="center"/>
      <protection locked="0"/>
    </xf>
    <xf numFmtId="165" fontId="12" fillId="0" borderId="5" xfId="0" applyNumberFormat="1" applyFont="1" applyFill="1" applyBorder="1" applyAlignment="1" applyProtection="1">
      <alignment horizontal="right" vertical="center"/>
      <protection locked="0"/>
    </xf>
    <xf numFmtId="165" fontId="12" fillId="0" borderId="4" xfId="2" applyNumberFormat="1" applyFont="1" applyFill="1" applyBorder="1" applyAlignment="1" applyProtection="1">
      <alignment horizontal="right" vertical="center"/>
      <protection locked="0"/>
    </xf>
    <xf numFmtId="165" fontId="12" fillId="0" borderId="6" xfId="2" applyNumberFormat="1" applyFont="1" applyBorder="1" applyAlignment="1" applyProtection="1">
      <alignment horizontal="right" vertical="center"/>
      <protection locked="0"/>
    </xf>
    <xf numFmtId="165" fontId="16" fillId="0" borderId="7" xfId="0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7" fillId="0" borderId="2" xfId="0" applyFont="1" applyFill="1" applyBorder="1" applyProtection="1">
      <protection locked="0"/>
    </xf>
    <xf numFmtId="164" fontId="7" fillId="2" borderId="3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9" fontId="7" fillId="2" borderId="5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164" fontId="9" fillId="3" borderId="5" xfId="0" applyNumberFormat="1" applyFont="1" applyFill="1" applyBorder="1" applyAlignment="1" applyProtection="1">
      <alignment horizontal="right"/>
      <protection locked="0"/>
    </xf>
    <xf numFmtId="167" fontId="7" fillId="0" borderId="5" xfId="0" applyNumberFormat="1" applyFont="1" applyBorder="1" applyProtection="1">
      <protection locked="0"/>
    </xf>
    <xf numFmtId="0" fontId="8" fillId="5" borderId="4" xfId="0" applyFont="1" applyFill="1" applyBorder="1" applyProtection="1">
      <protection locked="0"/>
    </xf>
    <xf numFmtId="164" fontId="8" fillId="5" borderId="5" xfId="0" applyNumberFormat="1" applyFont="1" applyFill="1" applyBorder="1" applyAlignment="1" applyProtection="1">
      <alignment horizontal="right"/>
      <protection locked="0"/>
    </xf>
    <xf numFmtId="0" fontId="10" fillId="0" borderId="4" xfId="0" applyFont="1" applyFill="1" applyBorder="1" applyProtection="1">
      <protection locked="0"/>
    </xf>
    <xf numFmtId="164" fontId="10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8" fillId="5" borderId="4" xfId="0" applyFont="1" applyFill="1" applyBorder="1" applyAlignment="1" applyProtection="1">
      <alignment wrapText="1"/>
      <protection locked="0"/>
    </xf>
    <xf numFmtId="0" fontId="10" fillId="0" borderId="5" xfId="0" applyFont="1" applyFill="1" applyBorder="1" applyProtection="1">
      <protection locked="0"/>
    </xf>
    <xf numFmtId="0" fontId="10" fillId="0" borderId="6" xfId="0" applyFont="1" applyFill="1" applyBorder="1" applyProtection="1">
      <protection locked="0"/>
    </xf>
    <xf numFmtId="9" fontId="10" fillId="0" borderId="7" xfId="1" applyFont="1" applyFill="1" applyBorder="1" applyProtection="1">
      <protection locked="0"/>
    </xf>
    <xf numFmtId="0" fontId="0" fillId="0" borderId="0" xfId="0" applyFont="1" applyAlignment="1" applyProtection="1">
      <alignment vertical="center"/>
    </xf>
    <xf numFmtId="0" fontId="11" fillId="0" borderId="0" xfId="0" applyFont="1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/>
      <protection locked="0"/>
    </xf>
    <xf numFmtId="0" fontId="15" fillId="0" borderId="22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</cellXfs>
  <cellStyles count="3">
    <cellStyle name="Comma" xfId="2" builtinId="3"/>
    <cellStyle name="Normal" xfId="0" builtinId="0"/>
    <cellStyle name="Percent" xfId="1" builtinId="5"/>
  </cellStyles>
  <dxfs count="1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 * #,##0_ ;_ * \-#,##0_ ;_ * &quot;-&quot;_ ;_ @_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/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 * #,##0_ ;_ * \-#,##0_ ;_ * &quot;-&quot;_ ;_ @_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 * #,##0_ ;_ * \-#,##0_ ;_ * &quot;-&quot;_ ;_ @_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 * #,##0_ ;_ * \-#,##0_ ;_ * &quot;-&quot;_ ;_ @_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 * #,##0_ ;_ * \-#,##0_ ;_ * &quot;-&quot;_ ;_ @_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 * #,##0_ ;_ * \-#,##0_ ;_ * &quot;-&quot;_ ;_ @_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[$-409]mmm/yy;@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#,##0_ ;\-#,##0\ "/>
      <alignment horizontal="center" vertical="center" textRotation="0" wrapText="0" indent="0" justifyLastLine="0" shrinkToFit="0" readingOrder="0"/>
      <border diagonalUp="0" diagonalDown="0">
        <left/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border>
        <top style="dotted">
          <color rgb="FFFF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#,##0_ ;\-#,##0\ 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/>
        <bottom/>
      </border>
      <protection locked="0" hidden="0"/>
    </dxf>
    <dxf>
      <border>
        <bottom style="dotted">
          <color rgb="FFFF0000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/>
        <bottom/>
      </border>
      <protection locked="0" hidden="0"/>
    </dxf>
  </dxfs>
  <tableStyles count="0" defaultTableStyle="TableStyleMedium9" defaultPivotStyle="PivotStyleLight16"/>
  <colors>
    <mruColors>
      <color rgb="FFFFE8E7"/>
      <color rgb="FFFF64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2805868</xdr:colOff>
      <xdr:row>0</xdr:row>
      <xdr:rowOff>19051</xdr:rowOff>
    </xdr:from>
    <xdr:to>
      <xdr:col>2</xdr:col>
      <xdr:colOff>1204369</xdr:colOff>
      <xdr:row>3</xdr:row>
      <xdr:rowOff>104343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468" y="19051"/>
          <a:ext cx="1970376" cy="656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22904</xdr:rowOff>
    </xdr:from>
    <xdr:to>
      <xdr:col>3</xdr:col>
      <xdr:colOff>333375</xdr:colOff>
      <xdr:row>3</xdr:row>
      <xdr:rowOff>76879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04"/>
          <a:ext cx="1876425" cy="625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2:I312" totalsRowShown="0" headerRowDxfId="12" dataDxfId="10" headerRowBorderDxfId="11" tableBorderDxfId="9" totalsRowBorderDxfId="8">
  <tableColumns count="8">
    <tableColumn id="1" name="Sr No." dataDxfId="7">
      <calculatedColumnFormula>+B12+1</calculatedColumnFormula>
    </tableColumn>
    <tableColumn id="2" name="Month" dataDxfId="6">
      <calculatedColumnFormula>+C12+31</calculatedColumnFormula>
    </tableColumn>
    <tableColumn id="3" name="Principal Opening" dataDxfId="5">
      <calculatedColumnFormula>H12</calculatedColumnFormula>
    </tableColumn>
    <tableColumn id="4" name="EMI" dataDxfId="4">
      <calculatedColumnFormula>E12</calculatedColumnFormula>
    </tableColumn>
    <tableColumn id="5" name="Interest Portion" dataDxfId="3">
      <calculatedColumnFormula>D13*$G$8/12</calculatedColumnFormula>
    </tableColumn>
    <tableColumn id="6" name="Principal Portion" dataDxfId="2">
      <calculatedColumnFormula>E13-F13</calculatedColumnFormula>
    </tableColumn>
    <tableColumn id="7" name="Principal Closing" dataDxfId="1">
      <calculatedColumnFormula>D13-G13</calculatedColumnFormula>
    </tableColumn>
    <tableColumn id="8" name="Prepayment" dataDxfId="0">
      <calculatedColumnFormula>IF(Table1[[#This Row],[Principal Closing]]&lt;L13,Table1[[#This Row],[Principal Closing]],)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0"/>
  <sheetViews>
    <sheetView showGridLines="0" tabSelected="1" workbookViewId="0">
      <selection activeCell="F12" sqref="F12"/>
    </sheetView>
  </sheetViews>
  <sheetFormatPr defaultColWidth="9.140625" defaultRowHeight="15" x14ac:dyDescent="0.25"/>
  <cols>
    <col min="1" max="1" width="9.140625" style="45"/>
    <col min="2" max="2" width="53.5703125" style="45" customWidth="1"/>
    <col min="3" max="3" width="19.85546875" style="45" bestFit="1" customWidth="1"/>
    <col min="4" max="16384" width="9.140625" style="45"/>
  </cols>
  <sheetData>
    <row r="5" spans="2:3" ht="15" customHeight="1" x14ac:dyDescent="0.25">
      <c r="B5" s="70" t="s">
        <v>33</v>
      </c>
      <c r="C5" s="70"/>
    </row>
    <row r="6" spans="2:3" ht="24" customHeight="1" x14ac:dyDescent="0.25">
      <c r="B6" s="70"/>
      <c r="C6" s="70"/>
    </row>
    <row r="7" spans="2:3" ht="23.25" customHeight="1" x14ac:dyDescent="0.25">
      <c r="B7" s="70"/>
      <c r="C7" s="70"/>
    </row>
    <row r="8" spans="2:3" s="46" customFormat="1" ht="15.75" x14ac:dyDescent="0.25">
      <c r="B8" s="1"/>
      <c r="C8" s="1"/>
    </row>
    <row r="9" spans="2:3" ht="17.25" x14ac:dyDescent="0.25">
      <c r="B9" s="69" t="s">
        <v>19</v>
      </c>
      <c r="C9" s="69"/>
    </row>
    <row r="10" spans="2:3" ht="15.75" thickBot="1" x14ac:dyDescent="0.3"/>
    <row r="11" spans="2:3" ht="18.75" x14ac:dyDescent="0.3">
      <c r="B11" s="47" t="s">
        <v>0</v>
      </c>
      <c r="C11" s="48">
        <v>6000000</v>
      </c>
    </row>
    <row r="12" spans="2:3" ht="18.75" x14ac:dyDescent="0.3">
      <c r="B12" s="49" t="s">
        <v>21</v>
      </c>
      <c r="C12" s="50">
        <v>20</v>
      </c>
    </row>
    <row r="13" spans="2:3" ht="18.75" x14ac:dyDescent="0.3">
      <c r="B13" s="49" t="s">
        <v>1</v>
      </c>
      <c r="C13" s="50">
        <v>12</v>
      </c>
    </row>
    <row r="14" spans="2:3" ht="18.75" x14ac:dyDescent="0.3">
      <c r="B14" s="49" t="s">
        <v>2</v>
      </c>
      <c r="C14" s="51">
        <v>0.1</v>
      </c>
    </row>
    <row r="15" spans="2:3" ht="18.75" x14ac:dyDescent="0.3">
      <c r="B15" s="49"/>
      <c r="C15" s="52"/>
    </row>
    <row r="16" spans="2:3" ht="18.75" x14ac:dyDescent="0.3">
      <c r="B16" s="53" t="s">
        <v>9</v>
      </c>
      <c r="C16" s="54">
        <f>-PMT(C14/C13,C12*C13,C11)</f>
        <v>57901.298704440473</v>
      </c>
    </row>
    <row r="17" spans="2:3" ht="18.75" x14ac:dyDescent="0.3">
      <c r="B17" s="49"/>
      <c r="C17" s="55"/>
    </row>
    <row r="18" spans="2:3" ht="18.75" x14ac:dyDescent="0.3">
      <c r="B18" s="56" t="s">
        <v>22</v>
      </c>
      <c r="C18" s="57">
        <f>C16*C12*C13</f>
        <v>13896311.689065713</v>
      </c>
    </row>
    <row r="19" spans="2:3" ht="18.75" x14ac:dyDescent="0.3">
      <c r="B19" s="58" t="s">
        <v>3</v>
      </c>
      <c r="C19" s="59">
        <f>C18-C11</f>
        <v>7896311.6890657134</v>
      </c>
    </row>
    <row r="20" spans="2:3" ht="18.75" x14ac:dyDescent="0.3">
      <c r="B20" s="49"/>
      <c r="C20" s="60"/>
    </row>
    <row r="21" spans="2:3" ht="37.5" x14ac:dyDescent="0.3">
      <c r="B21" s="61" t="s">
        <v>23</v>
      </c>
      <c r="C21" s="57">
        <f>C18</f>
        <v>13896311.689065713</v>
      </c>
    </row>
    <row r="22" spans="2:3" ht="18.75" x14ac:dyDescent="0.3">
      <c r="B22" s="58" t="s">
        <v>24</v>
      </c>
      <c r="C22" s="62">
        <f>C12</f>
        <v>20</v>
      </c>
    </row>
    <row r="23" spans="2:3" ht="18.75" x14ac:dyDescent="0.3">
      <c r="B23" s="58" t="s">
        <v>1</v>
      </c>
      <c r="C23" s="62">
        <f>C13</f>
        <v>12</v>
      </c>
    </row>
    <row r="24" spans="2:3" ht="18.75" x14ac:dyDescent="0.3">
      <c r="B24" s="49" t="s">
        <v>6</v>
      </c>
      <c r="C24" s="51">
        <v>0.12</v>
      </c>
    </row>
    <row r="25" spans="2:3" ht="18.75" x14ac:dyDescent="0.3">
      <c r="B25" s="49"/>
      <c r="C25" s="52"/>
    </row>
    <row r="26" spans="2:3" ht="18.75" x14ac:dyDescent="0.3">
      <c r="B26" s="53" t="s">
        <v>20</v>
      </c>
      <c r="C26" s="54">
        <f>PMT((1+C24)^(1/C23)-1,C22*C23,,-C21,)</f>
        <v>15250.376404025406</v>
      </c>
    </row>
    <row r="27" spans="2:3" ht="18.75" x14ac:dyDescent="0.3">
      <c r="B27" s="49"/>
      <c r="C27" s="52"/>
    </row>
    <row r="28" spans="2:3" ht="19.5" thickBot="1" x14ac:dyDescent="0.35">
      <c r="B28" s="63" t="s">
        <v>25</v>
      </c>
      <c r="C28" s="64">
        <f>C26/C16</f>
        <v>0.26338573996192333</v>
      </c>
    </row>
    <row r="30" spans="2:3" s="67" customFormat="1" x14ac:dyDescent="0.25">
      <c r="B30" s="66" t="s">
        <v>26</v>
      </c>
      <c r="C30" s="66"/>
    </row>
  </sheetData>
  <sheetProtection password="FFB7" sheet="1" formatCells="0" formatColumns="0" formatRows="0" insertColumns="0" insertRows="0" insertHyperlinks="0" deleteColumns="0" deleteRows="0" selectLockedCells="1" sort="0" autoFilter="0" pivotTables="0"/>
  <mergeCells count="2">
    <mergeCell ref="B9:C9"/>
    <mergeCell ref="B5:C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321"/>
  <sheetViews>
    <sheetView showGridLines="0" workbookViewId="0">
      <selection activeCell="D282" sqref="D282"/>
    </sheetView>
  </sheetViews>
  <sheetFormatPr defaultColWidth="17.5703125" defaultRowHeight="15" x14ac:dyDescent="0.25"/>
  <cols>
    <col min="1" max="1" width="6" style="2" customWidth="1"/>
    <col min="2" max="2" width="8.140625" style="2" customWidth="1"/>
    <col min="3" max="3" width="9" style="2" customWidth="1"/>
    <col min="4" max="4" width="14.7109375" style="2" customWidth="1"/>
    <col min="5" max="5" width="13.42578125" style="2" customWidth="1"/>
    <col min="6" max="6" width="13.28515625" style="2" customWidth="1"/>
    <col min="7" max="7" width="12" style="2" customWidth="1"/>
    <col min="8" max="8" width="13.85546875" style="2" customWidth="1"/>
    <col min="9" max="9" width="14" style="2" customWidth="1"/>
    <col min="10" max="10" width="11.7109375" style="2" customWidth="1"/>
    <col min="11" max="11" width="20.28515625" style="2" customWidth="1"/>
    <col min="12" max="12" width="15.28515625" style="2" customWidth="1"/>
    <col min="13" max="17" width="9.140625" style="2" customWidth="1"/>
    <col min="18" max="18" width="21.7109375" style="2" customWidth="1"/>
    <col min="19" max="19" width="13.140625" style="2" customWidth="1"/>
    <col min="20" max="237" width="9.140625" style="2" customWidth="1"/>
    <col min="238" max="238" width="6.5703125" style="2" bestFit="1" customWidth="1"/>
    <col min="239" max="239" width="8.140625" style="2" bestFit="1" customWidth="1"/>
    <col min="240" max="240" width="28.42578125" style="2" bestFit="1" customWidth="1"/>
    <col min="241" max="241" width="12.85546875" style="2" customWidth="1"/>
    <col min="242" max="242" width="17" style="2" bestFit="1" customWidth="1"/>
    <col min="243" max="16384" width="17.5703125" style="2"/>
  </cols>
  <sheetData>
    <row r="4" spans="2:17" ht="23.25" x14ac:dyDescent="0.25">
      <c r="D4" s="71" t="s">
        <v>7</v>
      </c>
      <c r="E4" s="71"/>
      <c r="F4" s="71"/>
      <c r="G4" s="71"/>
      <c r="K4" s="71" t="s">
        <v>29</v>
      </c>
      <c r="L4" s="71"/>
      <c r="M4" s="3"/>
      <c r="N4" s="3"/>
      <c r="O4" s="3"/>
      <c r="P4" s="3"/>
      <c r="Q4" s="3"/>
    </row>
    <row r="5" spans="2:17" ht="15.75" thickBot="1" x14ac:dyDescent="0.3">
      <c r="D5" s="4"/>
      <c r="E5" s="4"/>
      <c r="F5" s="4"/>
      <c r="G5" s="4"/>
    </row>
    <row r="6" spans="2:17" ht="17.25" x14ac:dyDescent="0.25">
      <c r="D6" s="73" t="s">
        <v>11</v>
      </c>
      <c r="E6" s="74"/>
      <c r="F6" s="75"/>
      <c r="G6" s="5">
        <v>43252</v>
      </c>
      <c r="K6" s="6" t="s">
        <v>30</v>
      </c>
      <c r="L6" s="7">
        <f>'Input Sheet'!C26</f>
        <v>15250.376404025406</v>
      </c>
    </row>
    <row r="7" spans="2:17" ht="17.25" x14ac:dyDescent="0.25">
      <c r="D7" s="76" t="s">
        <v>8</v>
      </c>
      <c r="E7" s="77"/>
      <c r="F7" s="78"/>
      <c r="G7" s="8">
        <f>'Input Sheet'!C11</f>
        <v>6000000</v>
      </c>
      <c r="K7" s="9" t="s">
        <v>31</v>
      </c>
      <c r="L7" s="10">
        <f>'Input Sheet'!C24</f>
        <v>0.12</v>
      </c>
    </row>
    <row r="8" spans="2:17" ht="18" thickBot="1" x14ac:dyDescent="0.3">
      <c r="D8" s="76" t="s">
        <v>10</v>
      </c>
      <c r="E8" s="77"/>
      <c r="F8" s="78"/>
      <c r="G8" s="11">
        <f>'Input Sheet'!C14</f>
        <v>0.1</v>
      </c>
      <c r="K8" s="12" t="s">
        <v>32</v>
      </c>
      <c r="L8" s="13">
        <f>'Input Sheet'!C22*12</f>
        <v>240</v>
      </c>
    </row>
    <row r="9" spans="2:17" ht="17.25" x14ac:dyDescent="0.25">
      <c r="D9" s="76" t="s">
        <v>28</v>
      </c>
      <c r="E9" s="77"/>
      <c r="F9" s="78"/>
      <c r="G9" s="14">
        <f>'Input Sheet'!C12*12</f>
        <v>240</v>
      </c>
      <c r="K9" s="15"/>
      <c r="L9" s="15"/>
    </row>
    <row r="10" spans="2:17" ht="18" thickBot="1" x14ac:dyDescent="0.3">
      <c r="D10" s="79" t="s">
        <v>9</v>
      </c>
      <c r="E10" s="80"/>
      <c r="F10" s="81"/>
      <c r="G10" s="16">
        <f>-ROUND(PMT(G8/12,G9,G7,0,0),0)</f>
        <v>57901</v>
      </c>
      <c r="K10" s="15"/>
      <c r="L10" s="15"/>
    </row>
    <row r="11" spans="2:17" ht="15.75" thickBot="1" x14ac:dyDescent="0.3">
      <c r="F11" s="17"/>
      <c r="G11" s="17"/>
      <c r="H11" s="17"/>
      <c r="I11" s="18"/>
      <c r="J11" s="19"/>
      <c r="K11" s="19"/>
      <c r="L11" s="18"/>
    </row>
    <row r="12" spans="2:17" ht="34.5" x14ac:dyDescent="0.25">
      <c r="B12" s="20" t="s">
        <v>27</v>
      </c>
      <c r="C12" s="21" t="s">
        <v>12</v>
      </c>
      <c r="D12" s="22" t="s">
        <v>13</v>
      </c>
      <c r="E12" s="21" t="s">
        <v>5</v>
      </c>
      <c r="F12" s="22" t="s">
        <v>14</v>
      </c>
      <c r="G12" s="22" t="s">
        <v>15</v>
      </c>
      <c r="H12" s="22" t="s">
        <v>16</v>
      </c>
      <c r="I12" s="23" t="s">
        <v>17</v>
      </c>
      <c r="K12" s="24" t="s">
        <v>4</v>
      </c>
      <c r="L12" s="25" t="s">
        <v>18</v>
      </c>
    </row>
    <row r="13" spans="2:17" ht="15.75" x14ac:dyDescent="0.25">
      <c r="B13" s="26">
        <v>1</v>
      </c>
      <c r="C13" s="27">
        <f>G6</f>
        <v>43252</v>
      </c>
      <c r="D13" s="28">
        <f>G7</f>
        <v>6000000</v>
      </c>
      <c r="E13" s="28">
        <f>$G$10</f>
        <v>57901</v>
      </c>
      <c r="F13" s="28">
        <f t="shared" ref="F13:F76" si="0">D13*$G$8/12</f>
        <v>50000</v>
      </c>
      <c r="G13" s="28">
        <f>E13-F13</f>
        <v>7901</v>
      </c>
      <c r="H13" s="28">
        <f>D13-G13</f>
        <v>5992099</v>
      </c>
      <c r="I13" s="29">
        <f>IF(Table1[[#This Row],[Principal Closing]]&lt;L13,Table1[[#This Row],[Principal Closing]],)</f>
        <v>0</v>
      </c>
      <c r="K13" s="37">
        <f>IF(Table1[[#This Row],[Principal Closing]]&lt;&gt;0,$L$6,$L$6+$G$10)</f>
        <v>15250.376404025406</v>
      </c>
      <c r="L13" s="38">
        <f>K13+(K13*$L$7/12)</f>
        <v>15402.88016806566</v>
      </c>
    </row>
    <row r="14" spans="2:17" ht="15.75" x14ac:dyDescent="0.25">
      <c r="B14" s="26">
        <f>+B13+1</f>
        <v>2</v>
      </c>
      <c r="C14" s="27">
        <f>DATE(YEAR(C13),MONTH(C13)+1,DAY(C13))</f>
        <v>43282</v>
      </c>
      <c r="D14" s="28">
        <f>IF(H13-I13&lt;0,0,H13-I13)</f>
        <v>5992099</v>
      </c>
      <c r="E14" s="28">
        <f>IF(Table1[[#This Row],[Principal Opening]]&lt;E13,Table1[[#This Row],[Principal Opening]]+Table1[[#This Row],[Interest Portion]],E13)</f>
        <v>57901</v>
      </c>
      <c r="F14" s="28">
        <f t="shared" si="0"/>
        <v>49934.158333333333</v>
      </c>
      <c r="G14" s="28">
        <f t="shared" ref="G14:G77" si="1">E14-F14</f>
        <v>7966.8416666666672</v>
      </c>
      <c r="H14" s="28">
        <f t="shared" ref="H14:H77" si="2">D14-G14</f>
        <v>5984132.1583333332</v>
      </c>
      <c r="I14" s="29">
        <f>IF(Table1[[#This Row],[Principal Closing]]&lt;L14,Table1[[#This Row],[Principal Closing]],)</f>
        <v>0</v>
      </c>
      <c r="K14" s="39">
        <f>IF(Table1[[#This Row],[Principal Closing]]&lt;&gt;0,$L$6,$L$6+$G$10)</f>
        <v>15250.376404025406</v>
      </c>
      <c r="L14" s="40">
        <f t="shared" ref="L14:L77" si="3">L13+K14-I13+((L13+K14-I13)*$L$7/12)</f>
        <v>30959.789137811975</v>
      </c>
    </row>
    <row r="15" spans="2:17" ht="15.75" x14ac:dyDescent="0.25">
      <c r="B15" s="26">
        <f t="shared" ref="B15:B78" si="4">+B14+1</f>
        <v>3</v>
      </c>
      <c r="C15" s="27">
        <f t="shared" ref="C15:C78" si="5">DATE(YEAR(C14),MONTH(C14)+1,DAY(C14))</f>
        <v>43313</v>
      </c>
      <c r="D15" s="28">
        <f t="shared" ref="D15:D78" si="6">IF(H14-I14&lt;0,0,H14-I14)</f>
        <v>5984132.1583333332</v>
      </c>
      <c r="E15" s="28">
        <f>IF(Table1[[#This Row],[Principal Opening]]&lt;E14,Table1[[#This Row],[Principal Opening]]+Table1[[#This Row],[Interest Portion]],E14)</f>
        <v>57901</v>
      </c>
      <c r="F15" s="28">
        <f t="shared" si="0"/>
        <v>49867.76798611111</v>
      </c>
      <c r="G15" s="28">
        <f t="shared" si="1"/>
        <v>8033.2320138888899</v>
      </c>
      <c r="H15" s="28">
        <f t="shared" si="2"/>
        <v>5976098.9263194446</v>
      </c>
      <c r="I15" s="29">
        <f>IF(Table1[[#This Row],[Principal Closing]]&lt;L15,Table1[[#This Row],[Principal Closing]],)</f>
        <v>0</v>
      </c>
      <c r="K15" s="37">
        <f>IF(Table1[[#This Row],[Principal Closing]]&lt;&gt;0,$L$6,$L$6+$G$10)</f>
        <v>15250.376404025406</v>
      </c>
      <c r="L15" s="38">
        <f t="shared" si="3"/>
        <v>46672.267197255758</v>
      </c>
    </row>
    <row r="16" spans="2:17" ht="15.75" x14ac:dyDescent="0.25">
      <c r="B16" s="26">
        <f t="shared" si="4"/>
        <v>4</v>
      </c>
      <c r="C16" s="27">
        <f t="shared" si="5"/>
        <v>43344</v>
      </c>
      <c r="D16" s="28">
        <f t="shared" si="6"/>
        <v>5976098.9263194446</v>
      </c>
      <c r="E16" s="28">
        <f>IF(Table1[[#This Row],[Principal Opening]]&lt;E15,Table1[[#This Row],[Principal Opening]]+Table1[[#This Row],[Interest Portion]],E15)</f>
        <v>57901</v>
      </c>
      <c r="F16" s="28">
        <f t="shared" si="0"/>
        <v>49800.824385995373</v>
      </c>
      <c r="G16" s="28">
        <f t="shared" si="1"/>
        <v>8100.1756140046273</v>
      </c>
      <c r="H16" s="28">
        <f t="shared" si="2"/>
        <v>5967998.7507054396</v>
      </c>
      <c r="I16" s="29">
        <f>IF(Table1[[#This Row],[Principal Closing]]&lt;L16,Table1[[#This Row],[Principal Closing]],)</f>
        <v>0</v>
      </c>
      <c r="K16" s="39">
        <f>IF(Table1[[#This Row],[Principal Closing]]&lt;&gt;0,$L$6,$L$6+$G$10)</f>
        <v>15250.376404025406</v>
      </c>
      <c r="L16" s="40">
        <f t="shared" si="3"/>
        <v>62541.870037293971</v>
      </c>
    </row>
    <row r="17" spans="2:12" ht="15.75" x14ac:dyDescent="0.25">
      <c r="B17" s="26">
        <f t="shared" si="4"/>
        <v>5</v>
      </c>
      <c r="C17" s="27">
        <f t="shared" si="5"/>
        <v>43374</v>
      </c>
      <c r="D17" s="28">
        <f t="shared" si="6"/>
        <v>5967998.7507054396</v>
      </c>
      <c r="E17" s="28">
        <f>IF(Table1[[#This Row],[Principal Opening]]&lt;E16,Table1[[#This Row],[Principal Opening]]+Table1[[#This Row],[Interest Portion]],E16)</f>
        <v>57901</v>
      </c>
      <c r="F17" s="28">
        <f t="shared" si="0"/>
        <v>49733.322922545332</v>
      </c>
      <c r="G17" s="28">
        <f t="shared" si="1"/>
        <v>8167.6770774546676</v>
      </c>
      <c r="H17" s="28">
        <f t="shared" si="2"/>
        <v>5959831.0736279851</v>
      </c>
      <c r="I17" s="29">
        <f>IF(Table1[[#This Row],[Principal Closing]]&lt;L17,Table1[[#This Row],[Principal Closing]],)</f>
        <v>0</v>
      </c>
      <c r="K17" s="37">
        <f>IF(Table1[[#This Row],[Principal Closing]]&lt;&gt;0,$L$6,$L$6+$G$10)</f>
        <v>15250.376404025406</v>
      </c>
      <c r="L17" s="38">
        <f t="shared" si="3"/>
        <v>78570.168905732571</v>
      </c>
    </row>
    <row r="18" spans="2:12" ht="15.75" x14ac:dyDescent="0.25">
      <c r="B18" s="26">
        <f t="shared" si="4"/>
        <v>6</v>
      </c>
      <c r="C18" s="27">
        <f t="shared" si="5"/>
        <v>43405</v>
      </c>
      <c r="D18" s="28">
        <f t="shared" si="6"/>
        <v>5959831.0736279851</v>
      </c>
      <c r="E18" s="28">
        <f>IF(Table1[[#This Row],[Principal Opening]]&lt;E17,Table1[[#This Row],[Principal Opening]]+Table1[[#This Row],[Interest Portion]],E17)</f>
        <v>57901</v>
      </c>
      <c r="F18" s="28">
        <f t="shared" si="0"/>
        <v>49665.258946899878</v>
      </c>
      <c r="G18" s="28">
        <f t="shared" si="1"/>
        <v>8235.7410531001224</v>
      </c>
      <c r="H18" s="28">
        <f t="shared" si="2"/>
        <v>5951595.3325748853</v>
      </c>
      <c r="I18" s="29">
        <f>IF(Table1[[#This Row],[Principal Closing]]&lt;L18,Table1[[#This Row],[Principal Closing]],)</f>
        <v>0</v>
      </c>
      <c r="K18" s="39">
        <f>IF(Table1[[#This Row],[Principal Closing]]&lt;&gt;0,$L$6,$L$6+$G$10)</f>
        <v>15250.376404025406</v>
      </c>
      <c r="L18" s="40">
        <f t="shared" si="3"/>
        <v>94758.750762855547</v>
      </c>
    </row>
    <row r="19" spans="2:12" ht="15.75" x14ac:dyDescent="0.25">
      <c r="B19" s="26">
        <f t="shared" si="4"/>
        <v>7</v>
      </c>
      <c r="C19" s="27">
        <f t="shared" si="5"/>
        <v>43435</v>
      </c>
      <c r="D19" s="28">
        <f t="shared" si="6"/>
        <v>5951595.3325748853</v>
      </c>
      <c r="E19" s="28">
        <f>IF(Table1[[#This Row],[Principal Opening]]&lt;E18,Table1[[#This Row],[Principal Opening]]+Table1[[#This Row],[Interest Portion]],E18)</f>
        <v>57901</v>
      </c>
      <c r="F19" s="28">
        <f t="shared" si="0"/>
        <v>49596.627771457373</v>
      </c>
      <c r="G19" s="28">
        <f t="shared" si="1"/>
        <v>8304.3722285426265</v>
      </c>
      <c r="H19" s="28">
        <f t="shared" si="2"/>
        <v>5943290.960346343</v>
      </c>
      <c r="I19" s="29">
        <f>IF(Table1[[#This Row],[Principal Closing]]&lt;L19,Table1[[#This Row],[Principal Closing]],)</f>
        <v>0</v>
      </c>
      <c r="K19" s="37">
        <f>IF(Table1[[#This Row],[Principal Closing]]&lt;&gt;0,$L$6,$L$6+$G$10)</f>
        <v>15250.376404025406</v>
      </c>
      <c r="L19" s="38">
        <f t="shared" si="3"/>
        <v>111109.21843854975</v>
      </c>
    </row>
    <row r="20" spans="2:12" ht="15.75" x14ac:dyDescent="0.25">
      <c r="B20" s="26">
        <f t="shared" si="4"/>
        <v>8</v>
      </c>
      <c r="C20" s="27">
        <f t="shared" si="5"/>
        <v>43466</v>
      </c>
      <c r="D20" s="28">
        <f t="shared" si="6"/>
        <v>5943290.960346343</v>
      </c>
      <c r="E20" s="28">
        <f>IF(Table1[[#This Row],[Principal Opening]]&lt;E19,Table1[[#This Row],[Principal Opening]]+Table1[[#This Row],[Interest Portion]],E19)</f>
        <v>57901</v>
      </c>
      <c r="F20" s="28">
        <f t="shared" si="0"/>
        <v>49527.424669552856</v>
      </c>
      <c r="G20" s="28">
        <f t="shared" si="1"/>
        <v>8373.5753304471436</v>
      </c>
      <c r="H20" s="28">
        <f t="shared" si="2"/>
        <v>5934917.3850158956</v>
      </c>
      <c r="I20" s="29">
        <f>IF(Table1[[#This Row],[Principal Closing]]&lt;L20,Table1[[#This Row],[Principal Closing]],)</f>
        <v>0</v>
      </c>
      <c r="K20" s="39">
        <f>IF(Table1[[#This Row],[Principal Closing]]&lt;&gt;0,$L$6,$L$6+$G$10)</f>
        <v>15250.376404025406</v>
      </c>
      <c r="L20" s="40">
        <f t="shared" si="3"/>
        <v>127623.1907910009</v>
      </c>
    </row>
    <row r="21" spans="2:12" ht="15.75" x14ac:dyDescent="0.25">
      <c r="B21" s="26">
        <f t="shared" si="4"/>
        <v>9</v>
      </c>
      <c r="C21" s="27">
        <f t="shared" si="5"/>
        <v>43497</v>
      </c>
      <c r="D21" s="28">
        <f t="shared" si="6"/>
        <v>5934917.3850158956</v>
      </c>
      <c r="E21" s="28">
        <f>IF(Table1[[#This Row],[Principal Opening]]&lt;E20,Table1[[#This Row],[Principal Opening]]+Table1[[#This Row],[Interest Portion]],E20)</f>
        <v>57901</v>
      </c>
      <c r="F21" s="28">
        <f t="shared" si="0"/>
        <v>49457.644875132471</v>
      </c>
      <c r="G21" s="28">
        <f t="shared" si="1"/>
        <v>8443.3551248675285</v>
      </c>
      <c r="H21" s="28">
        <f t="shared" si="2"/>
        <v>5926474.0298910281</v>
      </c>
      <c r="I21" s="29">
        <f>IF(Table1[[#This Row],[Principal Closing]]&lt;L21,Table1[[#This Row],[Principal Closing]],)</f>
        <v>0</v>
      </c>
      <c r="K21" s="37">
        <f>IF(Table1[[#This Row],[Principal Closing]]&lt;&gt;0,$L$6,$L$6+$G$10)</f>
        <v>15250.376404025406</v>
      </c>
      <c r="L21" s="38">
        <f t="shared" si="3"/>
        <v>144302.30286697659</v>
      </c>
    </row>
    <row r="22" spans="2:12" ht="15.75" x14ac:dyDescent="0.25">
      <c r="B22" s="26">
        <f t="shared" si="4"/>
        <v>10</v>
      </c>
      <c r="C22" s="27">
        <f t="shared" si="5"/>
        <v>43525</v>
      </c>
      <c r="D22" s="28">
        <f t="shared" si="6"/>
        <v>5926474.0298910281</v>
      </c>
      <c r="E22" s="28">
        <f>IF(Table1[[#This Row],[Principal Opening]]&lt;E21,Table1[[#This Row],[Principal Opening]]+Table1[[#This Row],[Interest Portion]],E21)</f>
        <v>57901</v>
      </c>
      <c r="F22" s="28">
        <f t="shared" si="0"/>
        <v>49387.28358242524</v>
      </c>
      <c r="G22" s="28">
        <f t="shared" si="1"/>
        <v>8513.7164175747603</v>
      </c>
      <c r="H22" s="28">
        <f t="shared" si="2"/>
        <v>5917960.3134734537</v>
      </c>
      <c r="I22" s="29">
        <f>IF(Table1[[#This Row],[Principal Closing]]&lt;L22,Table1[[#This Row],[Principal Closing]],)</f>
        <v>0</v>
      </c>
      <c r="K22" s="39">
        <f>IF(Table1[[#This Row],[Principal Closing]]&lt;&gt;0,$L$6,$L$6+$G$10)</f>
        <v>15250.376404025406</v>
      </c>
      <c r="L22" s="40">
        <f t="shared" si="3"/>
        <v>161148.20606371202</v>
      </c>
    </row>
    <row r="23" spans="2:12" ht="15.75" x14ac:dyDescent="0.25">
      <c r="B23" s="26">
        <f t="shared" si="4"/>
        <v>11</v>
      </c>
      <c r="C23" s="27">
        <f t="shared" si="5"/>
        <v>43556</v>
      </c>
      <c r="D23" s="28">
        <f t="shared" si="6"/>
        <v>5917960.3134734537</v>
      </c>
      <c r="E23" s="28">
        <f>IF(Table1[[#This Row],[Principal Opening]]&lt;E22,Table1[[#This Row],[Principal Opening]]+Table1[[#This Row],[Interest Portion]],E22)</f>
        <v>57901</v>
      </c>
      <c r="F23" s="28">
        <f t="shared" si="0"/>
        <v>49316.335945612118</v>
      </c>
      <c r="G23" s="28">
        <f t="shared" si="1"/>
        <v>8584.6640543878821</v>
      </c>
      <c r="H23" s="28">
        <f t="shared" si="2"/>
        <v>5909375.6494190656</v>
      </c>
      <c r="I23" s="29">
        <f>IF(Table1[[#This Row],[Principal Closing]]&lt;L23,Table1[[#This Row],[Principal Closing]],)</f>
        <v>0</v>
      </c>
      <c r="K23" s="37">
        <f>IF(Table1[[#This Row],[Principal Closing]]&lt;&gt;0,$L$6,$L$6+$G$10)</f>
        <v>15250.376404025406</v>
      </c>
      <c r="L23" s="38">
        <f t="shared" si="3"/>
        <v>178162.5682924148</v>
      </c>
    </row>
    <row r="24" spans="2:12" ht="15.75" x14ac:dyDescent="0.25">
      <c r="B24" s="26">
        <f t="shared" si="4"/>
        <v>12</v>
      </c>
      <c r="C24" s="27">
        <f t="shared" si="5"/>
        <v>43586</v>
      </c>
      <c r="D24" s="28">
        <f t="shared" si="6"/>
        <v>5909375.6494190656</v>
      </c>
      <c r="E24" s="28">
        <f>IF(Table1[[#This Row],[Principal Opening]]&lt;E23,Table1[[#This Row],[Principal Opening]]+Table1[[#This Row],[Interest Portion]],E23)</f>
        <v>57901</v>
      </c>
      <c r="F24" s="28">
        <f t="shared" si="0"/>
        <v>49244.797078492214</v>
      </c>
      <c r="G24" s="28">
        <f t="shared" si="1"/>
        <v>8656.2029215077855</v>
      </c>
      <c r="H24" s="28">
        <f t="shared" si="2"/>
        <v>5900719.4464975577</v>
      </c>
      <c r="I24" s="29">
        <f>IF(Table1[[#This Row],[Principal Closing]]&lt;L24,Table1[[#This Row],[Principal Closing]],)</f>
        <v>0</v>
      </c>
      <c r="K24" s="39">
        <f>IF(Table1[[#This Row],[Principal Closing]]&lt;&gt;0,$L$6,$L$6+$G$10)</f>
        <v>15250.376404025406</v>
      </c>
      <c r="L24" s="40">
        <f t="shared" si="3"/>
        <v>195347.07414340461</v>
      </c>
    </row>
    <row r="25" spans="2:12" ht="15.75" x14ac:dyDescent="0.25">
      <c r="B25" s="26">
        <f t="shared" si="4"/>
        <v>13</v>
      </c>
      <c r="C25" s="27">
        <f t="shared" si="5"/>
        <v>43617</v>
      </c>
      <c r="D25" s="28">
        <f t="shared" si="6"/>
        <v>5900719.4464975577</v>
      </c>
      <c r="E25" s="28">
        <f>IF(Table1[[#This Row],[Principal Opening]]&lt;E24,Table1[[#This Row],[Principal Opening]]+Table1[[#This Row],[Interest Portion]],E24)</f>
        <v>57901</v>
      </c>
      <c r="F25" s="28">
        <f t="shared" si="0"/>
        <v>49172.66205414632</v>
      </c>
      <c r="G25" s="28">
        <f t="shared" si="1"/>
        <v>8728.3379458536801</v>
      </c>
      <c r="H25" s="28">
        <f t="shared" si="2"/>
        <v>5891991.1085517043</v>
      </c>
      <c r="I25" s="29">
        <f>IF(Table1[[#This Row],[Principal Closing]]&lt;L25,Table1[[#This Row],[Principal Closing]],)</f>
        <v>0</v>
      </c>
      <c r="K25" s="37">
        <f>IF(Table1[[#This Row],[Principal Closing]]&lt;&gt;0,$L$6,$L$6+$G$10)</f>
        <v>15250.376404025406</v>
      </c>
      <c r="L25" s="38">
        <f t="shared" si="3"/>
        <v>212703.42505290432</v>
      </c>
    </row>
    <row r="26" spans="2:12" ht="15.75" x14ac:dyDescent="0.25">
      <c r="B26" s="26">
        <f t="shared" si="4"/>
        <v>14</v>
      </c>
      <c r="C26" s="27">
        <f t="shared" si="5"/>
        <v>43647</v>
      </c>
      <c r="D26" s="28">
        <f t="shared" si="6"/>
        <v>5891991.1085517043</v>
      </c>
      <c r="E26" s="28">
        <f>IF(Table1[[#This Row],[Principal Opening]]&lt;E25,Table1[[#This Row],[Principal Opening]]+Table1[[#This Row],[Interest Portion]],E25)</f>
        <v>57901</v>
      </c>
      <c r="F26" s="28">
        <f t="shared" si="0"/>
        <v>49099.925904597534</v>
      </c>
      <c r="G26" s="28">
        <f t="shared" si="1"/>
        <v>8801.0740954024659</v>
      </c>
      <c r="H26" s="28">
        <f t="shared" si="2"/>
        <v>5883190.0344563015</v>
      </c>
      <c r="I26" s="29">
        <f>IF(Table1[[#This Row],[Principal Closing]]&lt;L26,Table1[[#This Row],[Principal Closing]],)</f>
        <v>0</v>
      </c>
      <c r="K26" s="39">
        <f>IF(Table1[[#This Row],[Principal Closing]]&lt;&gt;0,$L$6,$L$6+$G$10)</f>
        <v>15250.376404025406</v>
      </c>
      <c r="L26" s="40">
        <f t="shared" si="3"/>
        <v>230233.33947149903</v>
      </c>
    </row>
    <row r="27" spans="2:12" ht="15.75" x14ac:dyDescent="0.25">
      <c r="B27" s="26">
        <f t="shared" si="4"/>
        <v>15</v>
      </c>
      <c r="C27" s="27">
        <f t="shared" si="5"/>
        <v>43678</v>
      </c>
      <c r="D27" s="28">
        <f t="shared" si="6"/>
        <v>5883190.0344563015</v>
      </c>
      <c r="E27" s="28">
        <f>IF(Table1[[#This Row],[Principal Opening]]&lt;E26,Table1[[#This Row],[Principal Opening]]+Table1[[#This Row],[Interest Portion]],E26)</f>
        <v>57901</v>
      </c>
      <c r="F27" s="28">
        <f t="shared" si="0"/>
        <v>49026.58362046918</v>
      </c>
      <c r="G27" s="28">
        <f t="shared" si="1"/>
        <v>8874.4163795308195</v>
      </c>
      <c r="H27" s="28">
        <f t="shared" si="2"/>
        <v>5874315.6180767706</v>
      </c>
      <c r="I27" s="29">
        <f>IF(Table1[[#This Row],[Principal Closing]]&lt;L27,Table1[[#This Row],[Principal Closing]],)</f>
        <v>0</v>
      </c>
      <c r="K27" s="37">
        <f>IF(Table1[[#This Row],[Principal Closing]]&lt;&gt;0,$L$6,$L$6+$G$10)</f>
        <v>15250.376404025406</v>
      </c>
      <c r="L27" s="38">
        <f t="shared" si="3"/>
        <v>247938.5530342797</v>
      </c>
    </row>
    <row r="28" spans="2:12" ht="15.75" x14ac:dyDescent="0.25">
      <c r="B28" s="26">
        <f t="shared" si="4"/>
        <v>16</v>
      </c>
      <c r="C28" s="27">
        <f t="shared" si="5"/>
        <v>43709</v>
      </c>
      <c r="D28" s="28">
        <f t="shared" si="6"/>
        <v>5874315.6180767706</v>
      </c>
      <c r="E28" s="28">
        <f>IF(Table1[[#This Row],[Principal Opening]]&lt;E27,Table1[[#This Row],[Principal Opening]]+Table1[[#This Row],[Interest Portion]],E27)</f>
        <v>57901</v>
      </c>
      <c r="F28" s="28">
        <f t="shared" si="0"/>
        <v>48952.63015063975</v>
      </c>
      <c r="G28" s="28">
        <f t="shared" si="1"/>
        <v>8948.3698493602496</v>
      </c>
      <c r="H28" s="28">
        <f t="shared" si="2"/>
        <v>5865367.24822741</v>
      </c>
      <c r="I28" s="29">
        <f>IF(Table1[[#This Row],[Principal Closing]]&lt;L28,Table1[[#This Row],[Principal Closing]],)</f>
        <v>0</v>
      </c>
      <c r="K28" s="39">
        <f>IF(Table1[[#This Row],[Principal Closing]]&lt;&gt;0,$L$6,$L$6+$G$10)</f>
        <v>15250.376404025406</v>
      </c>
      <c r="L28" s="40">
        <f t="shared" si="3"/>
        <v>265820.81873268815</v>
      </c>
    </row>
    <row r="29" spans="2:12" ht="15.75" x14ac:dyDescent="0.25">
      <c r="B29" s="26">
        <f t="shared" si="4"/>
        <v>17</v>
      </c>
      <c r="C29" s="27">
        <f t="shared" si="5"/>
        <v>43739</v>
      </c>
      <c r="D29" s="28">
        <f t="shared" si="6"/>
        <v>5865367.24822741</v>
      </c>
      <c r="E29" s="28">
        <f>IF(Table1[[#This Row],[Principal Opening]]&lt;E28,Table1[[#This Row],[Principal Opening]]+Table1[[#This Row],[Interest Portion]],E28)</f>
        <v>57901</v>
      </c>
      <c r="F29" s="28">
        <f t="shared" si="0"/>
        <v>48878.060401895083</v>
      </c>
      <c r="G29" s="28">
        <f t="shared" si="1"/>
        <v>9022.9395981049165</v>
      </c>
      <c r="H29" s="28">
        <f t="shared" si="2"/>
        <v>5856344.3086293051</v>
      </c>
      <c r="I29" s="29">
        <f>IF(Table1[[#This Row],[Principal Closing]]&lt;L29,Table1[[#This Row],[Principal Closing]],)</f>
        <v>0</v>
      </c>
      <c r="K29" s="37">
        <f>IF(Table1[[#This Row],[Principal Closing]]&lt;&gt;0,$L$6,$L$6+$G$10)</f>
        <v>15250.376404025406</v>
      </c>
      <c r="L29" s="38">
        <f t="shared" si="3"/>
        <v>283881.90708808071</v>
      </c>
    </row>
    <row r="30" spans="2:12" ht="15.75" x14ac:dyDescent="0.25">
      <c r="B30" s="26">
        <f t="shared" si="4"/>
        <v>18</v>
      </c>
      <c r="C30" s="27">
        <f t="shared" si="5"/>
        <v>43770</v>
      </c>
      <c r="D30" s="28">
        <f t="shared" si="6"/>
        <v>5856344.3086293051</v>
      </c>
      <c r="E30" s="28">
        <f>IF(Table1[[#This Row],[Principal Opening]]&lt;E29,Table1[[#This Row],[Principal Opening]]+Table1[[#This Row],[Interest Portion]],E29)</f>
        <v>57901</v>
      </c>
      <c r="F30" s="28">
        <f t="shared" si="0"/>
        <v>48802.869238577543</v>
      </c>
      <c r="G30" s="28">
        <f t="shared" si="1"/>
        <v>9098.130761422457</v>
      </c>
      <c r="H30" s="28">
        <f t="shared" si="2"/>
        <v>5847246.1778678829</v>
      </c>
      <c r="I30" s="29">
        <f>IF(Table1[[#This Row],[Principal Closing]]&lt;L30,Table1[[#This Row],[Principal Closing]],)</f>
        <v>0</v>
      </c>
      <c r="K30" s="39">
        <f>IF(Table1[[#This Row],[Principal Closing]]&lt;&gt;0,$L$6,$L$6+$G$10)</f>
        <v>15250.376404025406</v>
      </c>
      <c r="L30" s="40">
        <f t="shared" si="3"/>
        <v>302123.6063270272</v>
      </c>
    </row>
    <row r="31" spans="2:12" ht="15.75" x14ac:dyDescent="0.25">
      <c r="B31" s="26">
        <f t="shared" si="4"/>
        <v>19</v>
      </c>
      <c r="C31" s="27">
        <f t="shared" si="5"/>
        <v>43800</v>
      </c>
      <c r="D31" s="28">
        <f t="shared" si="6"/>
        <v>5847246.1778678829</v>
      </c>
      <c r="E31" s="28">
        <f>IF(Table1[[#This Row],[Principal Opening]]&lt;E30,Table1[[#This Row],[Principal Opening]]+Table1[[#This Row],[Interest Portion]],E30)</f>
        <v>57901</v>
      </c>
      <c r="F31" s="28">
        <f t="shared" si="0"/>
        <v>48727.051482232353</v>
      </c>
      <c r="G31" s="28">
        <f t="shared" si="1"/>
        <v>9173.948517767647</v>
      </c>
      <c r="H31" s="28">
        <f t="shared" si="2"/>
        <v>5838072.2293501152</v>
      </c>
      <c r="I31" s="29">
        <f>IF(Table1[[#This Row],[Principal Closing]]&lt;L31,Table1[[#This Row],[Principal Closing]],)</f>
        <v>0</v>
      </c>
      <c r="K31" s="37">
        <f>IF(Table1[[#This Row],[Principal Closing]]&lt;&gt;0,$L$6,$L$6+$G$10)</f>
        <v>15250.376404025406</v>
      </c>
      <c r="L31" s="38">
        <f t="shared" si="3"/>
        <v>320547.72255836317</v>
      </c>
    </row>
    <row r="32" spans="2:12" ht="15.75" x14ac:dyDescent="0.25">
      <c r="B32" s="26">
        <f t="shared" si="4"/>
        <v>20</v>
      </c>
      <c r="C32" s="27">
        <f t="shared" si="5"/>
        <v>43831</v>
      </c>
      <c r="D32" s="28">
        <f t="shared" si="6"/>
        <v>5838072.2293501152</v>
      </c>
      <c r="E32" s="28">
        <f>IF(Table1[[#This Row],[Principal Opening]]&lt;E31,Table1[[#This Row],[Principal Opening]]+Table1[[#This Row],[Interest Portion]],E31)</f>
        <v>57901</v>
      </c>
      <c r="F32" s="28">
        <f t="shared" si="0"/>
        <v>48650.60191125096</v>
      </c>
      <c r="G32" s="28">
        <f t="shared" si="1"/>
        <v>9250.3980887490397</v>
      </c>
      <c r="H32" s="28">
        <f t="shared" si="2"/>
        <v>5828821.8312613657</v>
      </c>
      <c r="I32" s="29">
        <f>IF(Table1[[#This Row],[Principal Closing]]&lt;L32,Table1[[#This Row],[Principal Closing]],)</f>
        <v>0</v>
      </c>
      <c r="K32" s="39">
        <f>IF(Table1[[#This Row],[Principal Closing]]&lt;&gt;0,$L$6,$L$6+$G$10)</f>
        <v>15250.376404025406</v>
      </c>
      <c r="L32" s="40">
        <f t="shared" si="3"/>
        <v>339156.07995201246</v>
      </c>
    </row>
    <row r="33" spans="2:12" ht="15.75" x14ac:dyDescent="0.25">
      <c r="B33" s="26">
        <f t="shared" si="4"/>
        <v>21</v>
      </c>
      <c r="C33" s="27">
        <f t="shared" si="5"/>
        <v>43862</v>
      </c>
      <c r="D33" s="28">
        <f t="shared" si="6"/>
        <v>5828821.8312613657</v>
      </c>
      <c r="E33" s="28">
        <f>IF(Table1[[#This Row],[Principal Opening]]&lt;E32,Table1[[#This Row],[Principal Opening]]+Table1[[#This Row],[Interest Portion]],E32)</f>
        <v>57901</v>
      </c>
      <c r="F33" s="28">
        <f t="shared" si="0"/>
        <v>48573.515260511376</v>
      </c>
      <c r="G33" s="28">
        <f t="shared" si="1"/>
        <v>9327.4847394886237</v>
      </c>
      <c r="H33" s="28">
        <f t="shared" si="2"/>
        <v>5819494.3465218768</v>
      </c>
      <c r="I33" s="29">
        <f>IF(Table1[[#This Row],[Principal Closing]]&lt;L33,Table1[[#This Row],[Principal Closing]],)</f>
        <v>0</v>
      </c>
      <c r="K33" s="37">
        <f>IF(Table1[[#This Row],[Principal Closing]]&lt;&gt;0,$L$6,$L$6+$G$10)</f>
        <v>15250.376404025406</v>
      </c>
      <c r="L33" s="38">
        <f t="shared" si="3"/>
        <v>357950.52091959823</v>
      </c>
    </row>
    <row r="34" spans="2:12" ht="15.75" x14ac:dyDescent="0.25">
      <c r="B34" s="26">
        <f t="shared" si="4"/>
        <v>22</v>
      </c>
      <c r="C34" s="27">
        <f t="shared" si="5"/>
        <v>43891</v>
      </c>
      <c r="D34" s="28">
        <f t="shared" si="6"/>
        <v>5819494.3465218768</v>
      </c>
      <c r="E34" s="28">
        <f>IF(Table1[[#This Row],[Principal Opening]]&lt;E33,Table1[[#This Row],[Principal Opening]]+Table1[[#This Row],[Interest Portion]],E33)</f>
        <v>57901</v>
      </c>
      <c r="F34" s="28">
        <f t="shared" si="0"/>
        <v>48495.786221015645</v>
      </c>
      <c r="G34" s="28">
        <f t="shared" si="1"/>
        <v>9405.2137789843546</v>
      </c>
      <c r="H34" s="28">
        <f t="shared" si="2"/>
        <v>5810089.132742892</v>
      </c>
      <c r="I34" s="29">
        <f>IF(Table1[[#This Row],[Principal Closing]]&lt;L34,Table1[[#This Row],[Principal Closing]],)</f>
        <v>0</v>
      </c>
      <c r="K34" s="39">
        <f>IF(Table1[[#This Row],[Principal Closing]]&lt;&gt;0,$L$6,$L$6+$G$10)</f>
        <v>15250.376404025406</v>
      </c>
      <c r="L34" s="40">
        <f t="shared" si="3"/>
        <v>376932.9062968599</v>
      </c>
    </row>
    <row r="35" spans="2:12" ht="15.75" x14ac:dyDescent="0.25">
      <c r="B35" s="26">
        <f t="shared" si="4"/>
        <v>23</v>
      </c>
      <c r="C35" s="27">
        <f t="shared" si="5"/>
        <v>43922</v>
      </c>
      <c r="D35" s="28">
        <f t="shared" si="6"/>
        <v>5810089.132742892</v>
      </c>
      <c r="E35" s="28">
        <f>IF(Table1[[#This Row],[Principal Opening]]&lt;E34,Table1[[#This Row],[Principal Opening]]+Table1[[#This Row],[Interest Portion]],E34)</f>
        <v>57901</v>
      </c>
      <c r="F35" s="28">
        <f t="shared" si="0"/>
        <v>48417.409439524105</v>
      </c>
      <c r="G35" s="28">
        <f t="shared" si="1"/>
        <v>9483.5905604758955</v>
      </c>
      <c r="H35" s="28">
        <f t="shared" si="2"/>
        <v>5800605.5421824157</v>
      </c>
      <c r="I35" s="29">
        <f>IF(Table1[[#This Row],[Principal Closing]]&lt;L35,Table1[[#This Row],[Principal Closing]],)</f>
        <v>0</v>
      </c>
      <c r="K35" s="37">
        <f>IF(Table1[[#This Row],[Principal Closing]]&lt;&gt;0,$L$6,$L$6+$G$10)</f>
        <v>15250.376404025406</v>
      </c>
      <c r="L35" s="38">
        <f t="shared" si="3"/>
        <v>396105.11552789417</v>
      </c>
    </row>
    <row r="36" spans="2:12" ht="15.75" x14ac:dyDescent="0.25">
      <c r="B36" s="26">
        <f t="shared" si="4"/>
        <v>24</v>
      </c>
      <c r="C36" s="27">
        <f t="shared" si="5"/>
        <v>43952</v>
      </c>
      <c r="D36" s="28">
        <f t="shared" si="6"/>
        <v>5800605.5421824157</v>
      </c>
      <c r="E36" s="28">
        <f>IF(Table1[[#This Row],[Principal Opening]]&lt;E35,Table1[[#This Row],[Principal Opening]]+Table1[[#This Row],[Interest Portion]],E35)</f>
        <v>57901</v>
      </c>
      <c r="F36" s="28">
        <f t="shared" si="0"/>
        <v>48338.379518186797</v>
      </c>
      <c r="G36" s="28">
        <f t="shared" si="1"/>
        <v>9562.6204818132028</v>
      </c>
      <c r="H36" s="28">
        <f t="shared" si="2"/>
        <v>5791042.9217006024</v>
      </c>
      <c r="I36" s="29">
        <f>IF(Table1[[#This Row],[Principal Closing]]&lt;L36,Table1[[#This Row],[Principal Closing]],)</f>
        <v>0</v>
      </c>
      <c r="K36" s="39">
        <f>IF(Table1[[#This Row],[Principal Closing]]&lt;&gt;0,$L$6,$L$6+$G$10)</f>
        <v>15250.376404025406</v>
      </c>
      <c r="L36" s="40">
        <f t="shared" si="3"/>
        <v>415469.04685123876</v>
      </c>
    </row>
    <row r="37" spans="2:12" ht="15.75" x14ac:dyDescent="0.25">
      <c r="B37" s="26">
        <f t="shared" si="4"/>
        <v>25</v>
      </c>
      <c r="C37" s="27">
        <f t="shared" si="5"/>
        <v>43983</v>
      </c>
      <c r="D37" s="28">
        <f t="shared" si="6"/>
        <v>5791042.9217006024</v>
      </c>
      <c r="E37" s="28">
        <f>IF(Table1[[#This Row],[Principal Opening]]&lt;E36,Table1[[#This Row],[Principal Opening]]+Table1[[#This Row],[Interest Portion]],E36)</f>
        <v>57901</v>
      </c>
      <c r="F37" s="28">
        <f t="shared" si="0"/>
        <v>48258.691014171687</v>
      </c>
      <c r="G37" s="28">
        <f t="shared" si="1"/>
        <v>9642.3089858283129</v>
      </c>
      <c r="H37" s="28">
        <f t="shared" si="2"/>
        <v>5781400.612714774</v>
      </c>
      <c r="I37" s="29">
        <f>IF(Table1[[#This Row],[Principal Closing]]&lt;L37,Table1[[#This Row],[Principal Closing]],)</f>
        <v>0</v>
      </c>
      <c r="K37" s="37">
        <f>IF(Table1[[#This Row],[Principal Closing]]&lt;&gt;0,$L$6,$L$6+$G$10)</f>
        <v>15250.376404025406</v>
      </c>
      <c r="L37" s="38">
        <f t="shared" si="3"/>
        <v>435026.61748781684</v>
      </c>
    </row>
    <row r="38" spans="2:12" ht="15.75" x14ac:dyDescent="0.25">
      <c r="B38" s="26">
        <f t="shared" si="4"/>
        <v>26</v>
      </c>
      <c r="C38" s="27">
        <f t="shared" si="5"/>
        <v>44013</v>
      </c>
      <c r="D38" s="28">
        <f t="shared" si="6"/>
        <v>5781400.612714774</v>
      </c>
      <c r="E38" s="28">
        <f>IF(Table1[[#This Row],[Principal Opening]]&lt;E37,Table1[[#This Row],[Principal Opening]]+Table1[[#This Row],[Interest Portion]],E37)</f>
        <v>57901</v>
      </c>
      <c r="F38" s="28">
        <f t="shared" si="0"/>
        <v>48178.338439289779</v>
      </c>
      <c r="G38" s="28">
        <f t="shared" si="1"/>
        <v>9722.6615607102212</v>
      </c>
      <c r="H38" s="28">
        <f t="shared" si="2"/>
        <v>5771677.9511540635</v>
      </c>
      <c r="I38" s="29">
        <f>IF(Table1[[#This Row],[Principal Closing]]&lt;L38,Table1[[#This Row],[Principal Closing]],)</f>
        <v>0</v>
      </c>
      <c r="K38" s="39">
        <f>IF(Table1[[#This Row],[Principal Closing]]&lt;&gt;0,$L$6,$L$6+$G$10)</f>
        <v>15250.376404025406</v>
      </c>
      <c r="L38" s="40">
        <f t="shared" si="3"/>
        <v>454779.76383076067</v>
      </c>
    </row>
    <row r="39" spans="2:12" ht="15.75" x14ac:dyDescent="0.25">
      <c r="B39" s="26">
        <f t="shared" si="4"/>
        <v>27</v>
      </c>
      <c r="C39" s="27">
        <f t="shared" si="5"/>
        <v>44044</v>
      </c>
      <c r="D39" s="28">
        <f t="shared" si="6"/>
        <v>5771677.9511540635</v>
      </c>
      <c r="E39" s="28">
        <f>IF(Table1[[#This Row],[Principal Opening]]&lt;E38,Table1[[#This Row],[Principal Opening]]+Table1[[#This Row],[Interest Portion]],E38)</f>
        <v>57901</v>
      </c>
      <c r="F39" s="28">
        <f t="shared" si="0"/>
        <v>48097.316259617197</v>
      </c>
      <c r="G39" s="28">
        <f t="shared" si="1"/>
        <v>9803.6837403828031</v>
      </c>
      <c r="H39" s="28">
        <f t="shared" si="2"/>
        <v>5761874.2674136804</v>
      </c>
      <c r="I39" s="29">
        <f>IF(Table1[[#This Row],[Principal Closing]]&lt;L39,Table1[[#This Row],[Principal Closing]],)</f>
        <v>0</v>
      </c>
      <c r="K39" s="37">
        <f>IF(Table1[[#This Row],[Principal Closing]]&lt;&gt;0,$L$6,$L$6+$G$10)</f>
        <v>15250.376404025406</v>
      </c>
      <c r="L39" s="38">
        <f t="shared" si="3"/>
        <v>474730.44163713395</v>
      </c>
    </row>
    <row r="40" spans="2:12" ht="15.75" x14ac:dyDescent="0.25">
      <c r="B40" s="26">
        <f t="shared" si="4"/>
        <v>28</v>
      </c>
      <c r="C40" s="27">
        <f t="shared" si="5"/>
        <v>44075</v>
      </c>
      <c r="D40" s="28">
        <f t="shared" si="6"/>
        <v>5761874.2674136804</v>
      </c>
      <c r="E40" s="28">
        <f>IF(Table1[[#This Row],[Principal Opening]]&lt;E39,Table1[[#This Row],[Principal Opening]]+Table1[[#This Row],[Interest Portion]],E39)</f>
        <v>57901</v>
      </c>
      <c r="F40" s="28">
        <f t="shared" si="0"/>
        <v>48015.618895113999</v>
      </c>
      <c r="G40" s="28">
        <f t="shared" si="1"/>
        <v>9885.3811048860007</v>
      </c>
      <c r="H40" s="28">
        <f t="shared" si="2"/>
        <v>5751988.8863087948</v>
      </c>
      <c r="I40" s="29">
        <f>IF(Table1[[#This Row],[Principal Closing]]&lt;L40,Table1[[#This Row],[Principal Closing]],)</f>
        <v>0</v>
      </c>
      <c r="K40" s="39">
        <f>IF(Table1[[#This Row],[Principal Closing]]&lt;&gt;0,$L$6,$L$6+$G$10)</f>
        <v>15250.376404025406</v>
      </c>
      <c r="L40" s="40">
        <f t="shared" si="3"/>
        <v>494880.62622157094</v>
      </c>
    </row>
    <row r="41" spans="2:12" ht="15.75" x14ac:dyDescent="0.25">
      <c r="B41" s="26">
        <f t="shared" si="4"/>
        <v>29</v>
      </c>
      <c r="C41" s="27">
        <f t="shared" si="5"/>
        <v>44105</v>
      </c>
      <c r="D41" s="28">
        <f t="shared" si="6"/>
        <v>5751988.8863087948</v>
      </c>
      <c r="E41" s="28">
        <f>IF(Table1[[#This Row],[Principal Opening]]&lt;E40,Table1[[#This Row],[Principal Opening]]+Table1[[#This Row],[Interest Portion]],E40)</f>
        <v>57901</v>
      </c>
      <c r="F41" s="28">
        <f t="shared" si="0"/>
        <v>47933.240719239955</v>
      </c>
      <c r="G41" s="28">
        <f t="shared" si="1"/>
        <v>9967.7592807600449</v>
      </c>
      <c r="H41" s="28">
        <f t="shared" si="2"/>
        <v>5742021.127028035</v>
      </c>
      <c r="I41" s="29">
        <f>IF(Table1[[#This Row],[Principal Closing]]&lt;L41,Table1[[#This Row],[Principal Closing]],)</f>
        <v>0</v>
      </c>
      <c r="K41" s="37">
        <f>IF(Table1[[#This Row],[Principal Closing]]&lt;&gt;0,$L$6,$L$6+$G$10)</f>
        <v>15250.376404025406</v>
      </c>
      <c r="L41" s="38">
        <f t="shared" si="3"/>
        <v>515232.31265185232</v>
      </c>
    </row>
    <row r="42" spans="2:12" ht="15.75" x14ac:dyDescent="0.25">
      <c r="B42" s="26">
        <f t="shared" si="4"/>
        <v>30</v>
      </c>
      <c r="C42" s="27">
        <f t="shared" si="5"/>
        <v>44136</v>
      </c>
      <c r="D42" s="28">
        <f t="shared" si="6"/>
        <v>5742021.127028035</v>
      </c>
      <c r="E42" s="28">
        <f>IF(Table1[[#This Row],[Principal Opening]]&lt;E41,Table1[[#This Row],[Principal Opening]]+Table1[[#This Row],[Interest Portion]],E41)</f>
        <v>57901</v>
      </c>
      <c r="F42" s="28">
        <f t="shared" si="0"/>
        <v>47850.176058566962</v>
      </c>
      <c r="G42" s="28">
        <f t="shared" si="1"/>
        <v>10050.823941433038</v>
      </c>
      <c r="H42" s="28">
        <f t="shared" si="2"/>
        <v>5731970.3030866021</v>
      </c>
      <c r="I42" s="29">
        <f>IF(Table1[[#This Row],[Principal Closing]]&lt;L42,Table1[[#This Row],[Principal Closing]],)</f>
        <v>0</v>
      </c>
      <c r="K42" s="39">
        <f>IF(Table1[[#This Row],[Principal Closing]]&lt;&gt;0,$L$6,$L$6+$G$10)</f>
        <v>15250.376404025406</v>
      </c>
      <c r="L42" s="40">
        <f t="shared" si="3"/>
        <v>535787.51594643656</v>
      </c>
    </row>
    <row r="43" spans="2:12" ht="15.75" x14ac:dyDescent="0.25">
      <c r="B43" s="26">
        <f t="shared" si="4"/>
        <v>31</v>
      </c>
      <c r="C43" s="27">
        <f t="shared" si="5"/>
        <v>44166</v>
      </c>
      <c r="D43" s="28">
        <f t="shared" si="6"/>
        <v>5731970.3030866021</v>
      </c>
      <c r="E43" s="28">
        <f>IF(Table1[[#This Row],[Principal Opening]]&lt;E42,Table1[[#This Row],[Principal Opening]]+Table1[[#This Row],[Interest Portion]],E42)</f>
        <v>57901</v>
      </c>
      <c r="F43" s="28">
        <f t="shared" si="0"/>
        <v>47766.419192388355</v>
      </c>
      <c r="G43" s="28">
        <f t="shared" si="1"/>
        <v>10134.580807611645</v>
      </c>
      <c r="H43" s="28">
        <f t="shared" si="2"/>
        <v>5721835.7222789908</v>
      </c>
      <c r="I43" s="29">
        <f>IF(Table1[[#This Row],[Principal Closing]]&lt;L43,Table1[[#This Row],[Principal Closing]],)</f>
        <v>0</v>
      </c>
      <c r="K43" s="37">
        <f>IF(Table1[[#This Row],[Principal Closing]]&lt;&gt;0,$L$6,$L$6+$G$10)</f>
        <v>15250.376404025406</v>
      </c>
      <c r="L43" s="38">
        <f t="shared" si="3"/>
        <v>556548.27127396653</v>
      </c>
    </row>
    <row r="44" spans="2:12" ht="15.75" x14ac:dyDescent="0.25">
      <c r="B44" s="26">
        <f t="shared" si="4"/>
        <v>32</v>
      </c>
      <c r="C44" s="27">
        <f t="shared" si="5"/>
        <v>44197</v>
      </c>
      <c r="D44" s="28">
        <f t="shared" si="6"/>
        <v>5721835.7222789908</v>
      </c>
      <c r="E44" s="28">
        <f>IF(Table1[[#This Row],[Principal Opening]]&lt;E43,Table1[[#This Row],[Principal Opening]]+Table1[[#This Row],[Interest Portion]],E43)</f>
        <v>57901</v>
      </c>
      <c r="F44" s="28">
        <f t="shared" si="0"/>
        <v>47681.964352324925</v>
      </c>
      <c r="G44" s="28">
        <f t="shared" si="1"/>
        <v>10219.035647675075</v>
      </c>
      <c r="H44" s="28">
        <f t="shared" si="2"/>
        <v>5711616.6866313154</v>
      </c>
      <c r="I44" s="29">
        <f>IF(Table1[[#This Row],[Principal Closing]]&lt;L44,Table1[[#This Row],[Principal Closing]],)</f>
        <v>0</v>
      </c>
      <c r="K44" s="39">
        <f>IF(Table1[[#This Row],[Principal Closing]]&lt;&gt;0,$L$6,$L$6+$G$10)</f>
        <v>15250.376404025406</v>
      </c>
      <c r="L44" s="40">
        <f t="shared" si="3"/>
        <v>577516.6341547718</v>
      </c>
    </row>
    <row r="45" spans="2:12" ht="15.75" x14ac:dyDescent="0.25">
      <c r="B45" s="26">
        <f t="shared" si="4"/>
        <v>33</v>
      </c>
      <c r="C45" s="27">
        <f t="shared" si="5"/>
        <v>44228</v>
      </c>
      <c r="D45" s="28">
        <f t="shared" si="6"/>
        <v>5711616.6866313154</v>
      </c>
      <c r="E45" s="28">
        <f>IF(Table1[[#This Row],[Principal Opening]]&lt;E44,Table1[[#This Row],[Principal Opening]]+Table1[[#This Row],[Interest Portion]],E44)</f>
        <v>57901</v>
      </c>
      <c r="F45" s="28">
        <f t="shared" si="0"/>
        <v>47596.805721927631</v>
      </c>
      <c r="G45" s="28">
        <f t="shared" si="1"/>
        <v>10304.194278072369</v>
      </c>
      <c r="H45" s="28">
        <f t="shared" si="2"/>
        <v>5701312.4923532428</v>
      </c>
      <c r="I45" s="29">
        <f>IF(Table1[[#This Row],[Principal Closing]]&lt;L45,Table1[[#This Row],[Principal Closing]],)</f>
        <v>0</v>
      </c>
      <c r="K45" s="37">
        <f>IF(Table1[[#This Row],[Principal Closing]]&lt;&gt;0,$L$6,$L$6+$G$10)</f>
        <v>15250.376404025406</v>
      </c>
      <c r="L45" s="38">
        <f t="shared" si="3"/>
        <v>598694.68066438509</v>
      </c>
    </row>
    <row r="46" spans="2:12" ht="15.75" x14ac:dyDescent="0.25">
      <c r="B46" s="26">
        <f t="shared" si="4"/>
        <v>34</v>
      </c>
      <c r="C46" s="27">
        <f t="shared" si="5"/>
        <v>44256</v>
      </c>
      <c r="D46" s="28">
        <f t="shared" si="6"/>
        <v>5701312.4923532428</v>
      </c>
      <c r="E46" s="28">
        <f>IF(Table1[[#This Row],[Principal Opening]]&lt;E45,Table1[[#This Row],[Principal Opening]]+Table1[[#This Row],[Interest Portion]],E45)</f>
        <v>57901</v>
      </c>
      <c r="F46" s="28">
        <f t="shared" si="0"/>
        <v>47510.937436277025</v>
      </c>
      <c r="G46" s="28">
        <f t="shared" si="1"/>
        <v>10390.062563722975</v>
      </c>
      <c r="H46" s="28">
        <f t="shared" si="2"/>
        <v>5690922.4297895199</v>
      </c>
      <c r="I46" s="29">
        <f>IF(Table1[[#This Row],[Principal Closing]]&lt;L46,Table1[[#This Row],[Principal Closing]],)</f>
        <v>0</v>
      </c>
      <c r="K46" s="39">
        <f>IF(Table1[[#This Row],[Principal Closing]]&lt;&gt;0,$L$6,$L$6+$G$10)</f>
        <v>15250.376404025406</v>
      </c>
      <c r="L46" s="40">
        <f t="shared" si="3"/>
        <v>620084.50763909461</v>
      </c>
    </row>
    <row r="47" spans="2:12" ht="15.75" x14ac:dyDescent="0.25">
      <c r="B47" s="26">
        <f t="shared" si="4"/>
        <v>35</v>
      </c>
      <c r="C47" s="27">
        <f t="shared" si="5"/>
        <v>44287</v>
      </c>
      <c r="D47" s="28">
        <f t="shared" si="6"/>
        <v>5690922.4297895199</v>
      </c>
      <c r="E47" s="28">
        <f>IF(Table1[[#This Row],[Principal Opening]]&lt;E46,Table1[[#This Row],[Principal Opening]]+Table1[[#This Row],[Interest Portion]],E46)</f>
        <v>57901</v>
      </c>
      <c r="F47" s="28">
        <f t="shared" si="0"/>
        <v>47424.353581579337</v>
      </c>
      <c r="G47" s="28">
        <f t="shared" si="1"/>
        <v>10476.646418420663</v>
      </c>
      <c r="H47" s="28">
        <f t="shared" si="2"/>
        <v>5680445.7833710993</v>
      </c>
      <c r="I47" s="29">
        <f>IF(Table1[[#This Row],[Principal Closing]]&lt;L47,Table1[[#This Row],[Principal Closing]],)</f>
        <v>0</v>
      </c>
      <c r="K47" s="37">
        <f>IF(Table1[[#This Row],[Principal Closing]]&lt;&gt;0,$L$6,$L$6+$G$10)</f>
        <v>15250.376404025406</v>
      </c>
      <c r="L47" s="38">
        <f t="shared" si="3"/>
        <v>641688.23288355116</v>
      </c>
    </row>
    <row r="48" spans="2:12" ht="15.75" x14ac:dyDescent="0.25">
      <c r="B48" s="26">
        <f t="shared" si="4"/>
        <v>36</v>
      </c>
      <c r="C48" s="27">
        <f t="shared" si="5"/>
        <v>44317</v>
      </c>
      <c r="D48" s="28">
        <f t="shared" si="6"/>
        <v>5680445.7833710993</v>
      </c>
      <c r="E48" s="28">
        <f>IF(Table1[[#This Row],[Principal Opening]]&lt;E47,Table1[[#This Row],[Principal Opening]]+Table1[[#This Row],[Interest Portion]],E47)</f>
        <v>57901</v>
      </c>
      <c r="F48" s="28">
        <f t="shared" si="0"/>
        <v>47337.048194759169</v>
      </c>
      <c r="G48" s="28">
        <f t="shared" si="1"/>
        <v>10563.951805240831</v>
      </c>
      <c r="H48" s="28">
        <f t="shared" si="2"/>
        <v>5669881.8315658588</v>
      </c>
      <c r="I48" s="29">
        <f>IF(Table1[[#This Row],[Principal Closing]]&lt;L48,Table1[[#This Row],[Principal Closing]],)</f>
        <v>0</v>
      </c>
      <c r="K48" s="39">
        <f>IF(Table1[[#This Row],[Principal Closing]]&lt;&gt;0,$L$6,$L$6+$G$10)</f>
        <v>15250.376404025406</v>
      </c>
      <c r="L48" s="40">
        <f t="shared" si="3"/>
        <v>663507.99538045225</v>
      </c>
    </row>
    <row r="49" spans="2:12" ht="15.75" x14ac:dyDescent="0.25">
      <c r="B49" s="26">
        <f t="shared" si="4"/>
        <v>37</v>
      </c>
      <c r="C49" s="27">
        <f t="shared" si="5"/>
        <v>44348</v>
      </c>
      <c r="D49" s="28">
        <f t="shared" si="6"/>
        <v>5669881.8315658588</v>
      </c>
      <c r="E49" s="28">
        <f>IF(Table1[[#This Row],[Principal Opening]]&lt;E48,Table1[[#This Row],[Principal Opening]]+Table1[[#This Row],[Interest Portion]],E48)</f>
        <v>57901</v>
      </c>
      <c r="F49" s="28">
        <f t="shared" si="0"/>
        <v>47249.015263048823</v>
      </c>
      <c r="G49" s="28">
        <f t="shared" si="1"/>
        <v>10651.984736951177</v>
      </c>
      <c r="H49" s="28">
        <f t="shared" si="2"/>
        <v>5659229.8468289077</v>
      </c>
      <c r="I49" s="29">
        <f>IF(Table1[[#This Row],[Principal Closing]]&lt;L49,Table1[[#This Row],[Principal Closing]],)</f>
        <v>0</v>
      </c>
      <c r="K49" s="37">
        <f>IF(Table1[[#This Row],[Principal Closing]]&lt;&gt;0,$L$6,$L$6+$G$10)</f>
        <v>15250.376404025406</v>
      </c>
      <c r="L49" s="38">
        <f t="shared" si="3"/>
        <v>685545.95550232241</v>
      </c>
    </row>
    <row r="50" spans="2:12" ht="15.75" x14ac:dyDescent="0.25">
      <c r="B50" s="26">
        <f t="shared" si="4"/>
        <v>38</v>
      </c>
      <c r="C50" s="27">
        <f t="shared" si="5"/>
        <v>44378</v>
      </c>
      <c r="D50" s="28">
        <f t="shared" si="6"/>
        <v>5659229.8468289077</v>
      </c>
      <c r="E50" s="28">
        <f>IF(Table1[[#This Row],[Principal Opening]]&lt;E49,Table1[[#This Row],[Principal Opening]]+Table1[[#This Row],[Interest Portion]],E49)</f>
        <v>57901</v>
      </c>
      <c r="F50" s="28">
        <f t="shared" si="0"/>
        <v>47160.248723574237</v>
      </c>
      <c r="G50" s="28">
        <f t="shared" si="1"/>
        <v>10740.751276425763</v>
      </c>
      <c r="H50" s="28">
        <f t="shared" si="2"/>
        <v>5648489.0955524817</v>
      </c>
      <c r="I50" s="29">
        <f>IF(Table1[[#This Row],[Principal Closing]]&lt;L50,Table1[[#This Row],[Principal Closing]],)</f>
        <v>0</v>
      </c>
      <c r="K50" s="39">
        <f>IF(Table1[[#This Row],[Principal Closing]]&lt;&gt;0,$L$6,$L$6+$G$10)</f>
        <v>15250.376404025406</v>
      </c>
      <c r="L50" s="40">
        <f t="shared" si="3"/>
        <v>707804.29522541119</v>
      </c>
    </row>
    <row r="51" spans="2:12" ht="15.75" x14ac:dyDescent="0.25">
      <c r="B51" s="26">
        <f t="shared" si="4"/>
        <v>39</v>
      </c>
      <c r="C51" s="27">
        <f t="shared" si="5"/>
        <v>44409</v>
      </c>
      <c r="D51" s="28">
        <f t="shared" si="6"/>
        <v>5648489.0955524817</v>
      </c>
      <c r="E51" s="28">
        <f>IF(Table1[[#This Row],[Principal Opening]]&lt;E50,Table1[[#This Row],[Principal Opening]]+Table1[[#This Row],[Interest Portion]],E50)</f>
        <v>57901</v>
      </c>
      <c r="F51" s="28">
        <f t="shared" si="0"/>
        <v>47070.742462937349</v>
      </c>
      <c r="G51" s="28">
        <f t="shared" si="1"/>
        <v>10830.257537062651</v>
      </c>
      <c r="H51" s="28">
        <f t="shared" si="2"/>
        <v>5637658.8380154194</v>
      </c>
      <c r="I51" s="29">
        <f>IF(Table1[[#This Row],[Principal Closing]]&lt;L51,Table1[[#This Row],[Principal Closing]],)</f>
        <v>0</v>
      </c>
      <c r="K51" s="37">
        <f>IF(Table1[[#This Row],[Principal Closing]]&lt;&gt;0,$L$6,$L$6+$G$10)</f>
        <v>15250.376404025406</v>
      </c>
      <c r="L51" s="38">
        <f t="shared" si="3"/>
        <v>730285.21834573091</v>
      </c>
    </row>
    <row r="52" spans="2:12" ht="15.75" x14ac:dyDescent="0.25">
      <c r="B52" s="26">
        <f t="shared" si="4"/>
        <v>40</v>
      </c>
      <c r="C52" s="27">
        <f t="shared" si="5"/>
        <v>44440</v>
      </c>
      <c r="D52" s="28">
        <f t="shared" si="6"/>
        <v>5637658.8380154194</v>
      </c>
      <c r="E52" s="28">
        <f>IF(Table1[[#This Row],[Principal Opening]]&lt;E51,Table1[[#This Row],[Principal Opening]]+Table1[[#This Row],[Interest Portion]],E51)</f>
        <v>57901</v>
      </c>
      <c r="F52" s="28">
        <f t="shared" si="0"/>
        <v>46980.490316795163</v>
      </c>
      <c r="G52" s="28">
        <f t="shared" si="1"/>
        <v>10920.509683204837</v>
      </c>
      <c r="H52" s="28">
        <f t="shared" si="2"/>
        <v>5626738.3283322146</v>
      </c>
      <c r="I52" s="29">
        <f>IF(Table1[[#This Row],[Principal Closing]]&lt;L52,Table1[[#This Row],[Principal Closing]],)</f>
        <v>0</v>
      </c>
      <c r="K52" s="39">
        <f>IF(Table1[[#This Row],[Principal Closing]]&lt;&gt;0,$L$6,$L$6+$G$10)</f>
        <v>15250.376404025406</v>
      </c>
      <c r="L52" s="40">
        <f t="shared" si="3"/>
        <v>752990.95069725381</v>
      </c>
    </row>
    <row r="53" spans="2:12" ht="15.75" x14ac:dyDescent="0.25">
      <c r="B53" s="26">
        <f t="shared" si="4"/>
        <v>41</v>
      </c>
      <c r="C53" s="27">
        <f t="shared" si="5"/>
        <v>44470</v>
      </c>
      <c r="D53" s="28">
        <f t="shared" si="6"/>
        <v>5626738.3283322146</v>
      </c>
      <c r="E53" s="28">
        <f>IF(Table1[[#This Row],[Principal Opening]]&lt;E52,Table1[[#This Row],[Principal Opening]]+Table1[[#This Row],[Interest Portion]],E52)</f>
        <v>57901</v>
      </c>
      <c r="F53" s="28">
        <f t="shared" si="0"/>
        <v>46889.48606943513</v>
      </c>
      <c r="G53" s="28">
        <f t="shared" si="1"/>
        <v>11011.51393056487</v>
      </c>
      <c r="H53" s="28">
        <f t="shared" si="2"/>
        <v>5615726.8144016499</v>
      </c>
      <c r="I53" s="29">
        <f>IF(Table1[[#This Row],[Principal Closing]]&lt;L53,Table1[[#This Row],[Principal Closing]],)</f>
        <v>0</v>
      </c>
      <c r="K53" s="37">
        <f>IF(Table1[[#This Row],[Principal Closing]]&lt;&gt;0,$L$6,$L$6+$G$10)</f>
        <v>15250.376404025406</v>
      </c>
      <c r="L53" s="38">
        <f t="shared" si="3"/>
        <v>775923.740372292</v>
      </c>
    </row>
    <row r="54" spans="2:12" ht="15.75" x14ac:dyDescent="0.25">
      <c r="B54" s="26">
        <f t="shared" si="4"/>
        <v>42</v>
      </c>
      <c r="C54" s="27">
        <f t="shared" si="5"/>
        <v>44501</v>
      </c>
      <c r="D54" s="28">
        <f t="shared" si="6"/>
        <v>5615726.8144016499</v>
      </c>
      <c r="E54" s="28">
        <f>IF(Table1[[#This Row],[Principal Opening]]&lt;E53,Table1[[#This Row],[Principal Opening]]+Table1[[#This Row],[Interest Portion]],E53)</f>
        <v>57901</v>
      </c>
      <c r="F54" s="28">
        <f t="shared" si="0"/>
        <v>46797.723453347084</v>
      </c>
      <c r="G54" s="28">
        <f t="shared" si="1"/>
        <v>11103.276546652916</v>
      </c>
      <c r="H54" s="28">
        <f t="shared" si="2"/>
        <v>5604623.5378549965</v>
      </c>
      <c r="I54" s="29">
        <f>IF(Table1[[#This Row],[Principal Closing]]&lt;L54,Table1[[#This Row],[Principal Closing]],)</f>
        <v>0</v>
      </c>
      <c r="K54" s="39">
        <f>IF(Table1[[#This Row],[Principal Closing]]&lt;&gt;0,$L$6,$L$6+$G$10)</f>
        <v>15250.376404025406</v>
      </c>
      <c r="L54" s="40">
        <f t="shared" si="3"/>
        <v>799085.85794408049</v>
      </c>
    </row>
    <row r="55" spans="2:12" ht="15.75" x14ac:dyDescent="0.25">
      <c r="B55" s="26">
        <f t="shared" si="4"/>
        <v>43</v>
      </c>
      <c r="C55" s="27">
        <f t="shared" si="5"/>
        <v>44531</v>
      </c>
      <c r="D55" s="28">
        <f t="shared" si="6"/>
        <v>5604623.5378549965</v>
      </c>
      <c r="E55" s="28">
        <f>IF(Table1[[#This Row],[Principal Opening]]&lt;E54,Table1[[#This Row],[Principal Opening]]+Table1[[#This Row],[Interest Portion]],E54)</f>
        <v>57901</v>
      </c>
      <c r="F55" s="28">
        <f t="shared" si="0"/>
        <v>46705.196148791641</v>
      </c>
      <c r="G55" s="28">
        <f t="shared" si="1"/>
        <v>11195.803851208359</v>
      </c>
      <c r="H55" s="28">
        <f t="shared" si="2"/>
        <v>5593427.7340037879</v>
      </c>
      <c r="I55" s="29">
        <f>IF(Table1[[#This Row],[Principal Closing]]&lt;L55,Table1[[#This Row],[Principal Closing]],)</f>
        <v>0</v>
      </c>
      <c r="K55" s="37">
        <f>IF(Table1[[#This Row],[Principal Closing]]&lt;&gt;0,$L$6,$L$6+$G$10)</f>
        <v>15250.376404025406</v>
      </c>
      <c r="L55" s="38">
        <f t="shared" si="3"/>
        <v>822479.59669158689</v>
      </c>
    </row>
    <row r="56" spans="2:12" ht="15.75" x14ac:dyDescent="0.25">
      <c r="B56" s="26">
        <f t="shared" si="4"/>
        <v>44</v>
      </c>
      <c r="C56" s="27">
        <f t="shared" si="5"/>
        <v>44562</v>
      </c>
      <c r="D56" s="28">
        <f t="shared" si="6"/>
        <v>5593427.7340037879</v>
      </c>
      <c r="E56" s="28">
        <f>IF(Table1[[#This Row],[Principal Opening]]&lt;E55,Table1[[#This Row],[Principal Opening]]+Table1[[#This Row],[Interest Portion]],E55)</f>
        <v>57901</v>
      </c>
      <c r="F56" s="28">
        <f t="shared" si="0"/>
        <v>46611.897783364897</v>
      </c>
      <c r="G56" s="28">
        <f t="shared" si="1"/>
        <v>11289.102216635103</v>
      </c>
      <c r="H56" s="28">
        <f t="shared" si="2"/>
        <v>5582138.631787153</v>
      </c>
      <c r="I56" s="29">
        <f>IF(Table1[[#This Row],[Principal Closing]]&lt;L56,Table1[[#This Row],[Principal Closing]],)</f>
        <v>0</v>
      </c>
      <c r="K56" s="39">
        <f>IF(Table1[[#This Row],[Principal Closing]]&lt;&gt;0,$L$6,$L$6+$G$10)</f>
        <v>15250.376404025406</v>
      </c>
      <c r="L56" s="40">
        <f t="shared" si="3"/>
        <v>846107.27282656834</v>
      </c>
    </row>
    <row r="57" spans="2:12" ht="15.75" x14ac:dyDescent="0.25">
      <c r="B57" s="26">
        <f t="shared" si="4"/>
        <v>45</v>
      </c>
      <c r="C57" s="27">
        <f t="shared" si="5"/>
        <v>44593</v>
      </c>
      <c r="D57" s="28">
        <f t="shared" si="6"/>
        <v>5582138.631787153</v>
      </c>
      <c r="E57" s="28">
        <f>IF(Table1[[#This Row],[Principal Opening]]&lt;E56,Table1[[#This Row],[Principal Opening]]+Table1[[#This Row],[Interest Portion]],E56)</f>
        <v>57901</v>
      </c>
      <c r="F57" s="28">
        <f t="shared" si="0"/>
        <v>46517.821931559614</v>
      </c>
      <c r="G57" s="28">
        <f t="shared" si="1"/>
        <v>11383.178068440386</v>
      </c>
      <c r="H57" s="28">
        <f t="shared" si="2"/>
        <v>5570755.4537187126</v>
      </c>
      <c r="I57" s="29">
        <f>IF(Table1[[#This Row],[Principal Closing]]&lt;L57,Table1[[#This Row],[Principal Closing]],)</f>
        <v>0</v>
      </c>
      <c r="K57" s="37">
        <f>IF(Table1[[#This Row],[Principal Closing]]&lt;&gt;0,$L$6,$L$6+$G$10)</f>
        <v>15250.376404025406</v>
      </c>
      <c r="L57" s="38">
        <f t="shared" si="3"/>
        <v>869971.22572289966</v>
      </c>
    </row>
    <row r="58" spans="2:12" ht="15.75" x14ac:dyDescent="0.25">
      <c r="B58" s="26">
        <f t="shared" si="4"/>
        <v>46</v>
      </c>
      <c r="C58" s="27">
        <f t="shared" si="5"/>
        <v>44621</v>
      </c>
      <c r="D58" s="28">
        <f t="shared" si="6"/>
        <v>5570755.4537187126</v>
      </c>
      <c r="E58" s="28">
        <f>IF(Table1[[#This Row],[Principal Opening]]&lt;E57,Table1[[#This Row],[Principal Opening]]+Table1[[#This Row],[Interest Portion]],E57)</f>
        <v>57901</v>
      </c>
      <c r="F58" s="28">
        <f t="shared" si="0"/>
        <v>46422.96211432261</v>
      </c>
      <c r="G58" s="28">
        <f t="shared" si="1"/>
        <v>11478.03788567739</v>
      </c>
      <c r="H58" s="28">
        <f t="shared" si="2"/>
        <v>5559277.4158330355</v>
      </c>
      <c r="I58" s="29">
        <f>IF(Table1[[#This Row],[Principal Closing]]&lt;L58,Table1[[#This Row],[Principal Closing]],)</f>
        <v>0</v>
      </c>
      <c r="K58" s="39">
        <f>IF(Table1[[#This Row],[Principal Closing]]&lt;&gt;0,$L$6,$L$6+$G$10)</f>
        <v>15250.376404025406</v>
      </c>
      <c r="L58" s="40">
        <f t="shared" si="3"/>
        <v>894073.81814819423</v>
      </c>
    </row>
    <row r="59" spans="2:12" ht="15.75" x14ac:dyDescent="0.25">
      <c r="B59" s="26">
        <f t="shared" si="4"/>
        <v>47</v>
      </c>
      <c r="C59" s="27">
        <f t="shared" si="5"/>
        <v>44652</v>
      </c>
      <c r="D59" s="28">
        <f t="shared" si="6"/>
        <v>5559277.4158330355</v>
      </c>
      <c r="E59" s="28">
        <f>IF(Table1[[#This Row],[Principal Opening]]&lt;E58,Table1[[#This Row],[Principal Opening]]+Table1[[#This Row],[Interest Portion]],E58)</f>
        <v>57901</v>
      </c>
      <c r="F59" s="28">
        <f t="shared" si="0"/>
        <v>46327.311798608629</v>
      </c>
      <c r="G59" s="28">
        <f t="shared" si="1"/>
        <v>11573.688201391371</v>
      </c>
      <c r="H59" s="28">
        <f t="shared" si="2"/>
        <v>5547703.7276316443</v>
      </c>
      <c r="I59" s="29">
        <f>IF(Table1[[#This Row],[Principal Closing]]&lt;L59,Table1[[#This Row],[Principal Closing]],)</f>
        <v>0</v>
      </c>
      <c r="K59" s="37">
        <f>IF(Table1[[#This Row],[Principal Closing]]&lt;&gt;0,$L$6,$L$6+$G$10)</f>
        <v>15250.376404025406</v>
      </c>
      <c r="L59" s="38">
        <f t="shared" si="3"/>
        <v>918417.43649774173</v>
      </c>
    </row>
    <row r="60" spans="2:12" ht="15.75" x14ac:dyDescent="0.25">
      <c r="B60" s="26">
        <f t="shared" si="4"/>
        <v>48</v>
      </c>
      <c r="C60" s="27">
        <f t="shared" si="5"/>
        <v>44682</v>
      </c>
      <c r="D60" s="28">
        <f t="shared" si="6"/>
        <v>5547703.7276316443</v>
      </c>
      <c r="E60" s="28">
        <f>IF(Table1[[#This Row],[Principal Opening]]&lt;E59,Table1[[#This Row],[Principal Opening]]+Table1[[#This Row],[Interest Portion]],E59)</f>
        <v>57901</v>
      </c>
      <c r="F60" s="28">
        <f t="shared" si="0"/>
        <v>46230.864396930374</v>
      </c>
      <c r="G60" s="28">
        <f t="shared" si="1"/>
        <v>11670.135603069626</v>
      </c>
      <c r="H60" s="28">
        <f t="shared" si="2"/>
        <v>5536033.592028575</v>
      </c>
      <c r="I60" s="29">
        <f>IF(Table1[[#This Row],[Principal Closing]]&lt;L60,Table1[[#This Row],[Principal Closing]],)</f>
        <v>0</v>
      </c>
      <c r="K60" s="39">
        <f>IF(Table1[[#This Row],[Principal Closing]]&lt;&gt;0,$L$6,$L$6+$G$10)</f>
        <v>15250.376404025406</v>
      </c>
      <c r="L60" s="40">
        <f t="shared" si="3"/>
        <v>943004.49103078479</v>
      </c>
    </row>
    <row r="61" spans="2:12" ht="15.75" x14ac:dyDescent="0.25">
      <c r="B61" s="26">
        <f t="shared" si="4"/>
        <v>49</v>
      </c>
      <c r="C61" s="27">
        <f t="shared" si="5"/>
        <v>44713</v>
      </c>
      <c r="D61" s="28">
        <f t="shared" si="6"/>
        <v>5536033.592028575</v>
      </c>
      <c r="E61" s="28">
        <f>IF(Table1[[#This Row],[Principal Opening]]&lt;E60,Table1[[#This Row],[Principal Opening]]+Table1[[#This Row],[Interest Portion]],E60)</f>
        <v>57901</v>
      </c>
      <c r="F61" s="28">
        <f t="shared" si="0"/>
        <v>46133.613266904787</v>
      </c>
      <c r="G61" s="28">
        <f t="shared" si="1"/>
        <v>11767.386733095213</v>
      </c>
      <c r="H61" s="28">
        <f t="shared" si="2"/>
        <v>5524266.2052954799</v>
      </c>
      <c r="I61" s="29">
        <f>IF(Table1[[#This Row],[Principal Closing]]&lt;L61,Table1[[#This Row],[Principal Closing]],)</f>
        <v>0</v>
      </c>
      <c r="K61" s="37">
        <f>IF(Table1[[#This Row],[Principal Closing]]&lt;&gt;0,$L$6,$L$6+$G$10)</f>
        <v>15250.376404025406</v>
      </c>
      <c r="L61" s="38">
        <f t="shared" si="3"/>
        <v>967837.41610915819</v>
      </c>
    </row>
    <row r="62" spans="2:12" ht="15.75" x14ac:dyDescent="0.25">
      <c r="B62" s="26">
        <f t="shared" si="4"/>
        <v>50</v>
      </c>
      <c r="C62" s="27">
        <f t="shared" si="5"/>
        <v>44743</v>
      </c>
      <c r="D62" s="28">
        <f t="shared" si="6"/>
        <v>5524266.2052954799</v>
      </c>
      <c r="E62" s="28">
        <f>IF(Table1[[#This Row],[Principal Opening]]&lt;E61,Table1[[#This Row],[Principal Opening]]+Table1[[#This Row],[Interest Portion]],E61)</f>
        <v>57901</v>
      </c>
      <c r="F62" s="28">
        <f t="shared" si="0"/>
        <v>46035.551710795669</v>
      </c>
      <c r="G62" s="28">
        <f t="shared" si="1"/>
        <v>11865.448289204331</v>
      </c>
      <c r="H62" s="28">
        <f t="shared" si="2"/>
        <v>5512400.7570062755</v>
      </c>
      <c r="I62" s="29">
        <f>IF(Table1[[#This Row],[Principal Closing]]&lt;L62,Table1[[#This Row],[Principal Closing]],)</f>
        <v>0</v>
      </c>
      <c r="K62" s="39">
        <f>IF(Table1[[#This Row],[Principal Closing]]&lt;&gt;0,$L$6,$L$6+$G$10)</f>
        <v>15250.376404025406</v>
      </c>
      <c r="L62" s="40">
        <f t="shared" si="3"/>
        <v>992918.67043831537</v>
      </c>
    </row>
    <row r="63" spans="2:12" ht="15.75" x14ac:dyDescent="0.25">
      <c r="B63" s="26">
        <f t="shared" si="4"/>
        <v>51</v>
      </c>
      <c r="C63" s="27">
        <f t="shared" si="5"/>
        <v>44774</v>
      </c>
      <c r="D63" s="28">
        <f t="shared" si="6"/>
        <v>5512400.7570062755</v>
      </c>
      <c r="E63" s="28">
        <f>IF(Table1[[#This Row],[Principal Opening]]&lt;E62,Table1[[#This Row],[Principal Opening]]+Table1[[#This Row],[Interest Portion]],E62)</f>
        <v>57901</v>
      </c>
      <c r="F63" s="28">
        <f t="shared" si="0"/>
        <v>45936.672975052294</v>
      </c>
      <c r="G63" s="28">
        <f t="shared" si="1"/>
        <v>11964.327024947706</v>
      </c>
      <c r="H63" s="28">
        <f t="shared" si="2"/>
        <v>5500436.4299813276</v>
      </c>
      <c r="I63" s="29">
        <f>IF(Table1[[#This Row],[Principal Closing]]&lt;L63,Table1[[#This Row],[Principal Closing]],)</f>
        <v>0</v>
      </c>
      <c r="K63" s="37">
        <f>IF(Table1[[#This Row],[Principal Closing]]&lt;&gt;0,$L$6,$L$6+$G$10)</f>
        <v>15250.376404025406</v>
      </c>
      <c r="L63" s="38">
        <f t="shared" si="3"/>
        <v>1018250.7373107641</v>
      </c>
    </row>
    <row r="64" spans="2:12" ht="15.75" x14ac:dyDescent="0.25">
      <c r="B64" s="26">
        <f t="shared" si="4"/>
        <v>52</v>
      </c>
      <c r="C64" s="27">
        <f t="shared" si="5"/>
        <v>44805</v>
      </c>
      <c r="D64" s="28">
        <f t="shared" si="6"/>
        <v>5500436.4299813276</v>
      </c>
      <c r="E64" s="28">
        <f>IF(Table1[[#This Row],[Principal Opening]]&lt;E63,Table1[[#This Row],[Principal Opening]]+Table1[[#This Row],[Interest Portion]],E63)</f>
        <v>57901</v>
      </c>
      <c r="F64" s="28">
        <f t="shared" si="0"/>
        <v>45836.970249844395</v>
      </c>
      <c r="G64" s="28">
        <f t="shared" si="1"/>
        <v>12064.029750155605</v>
      </c>
      <c r="H64" s="28">
        <f t="shared" si="2"/>
        <v>5488372.4002311723</v>
      </c>
      <c r="I64" s="29">
        <f>IF(Table1[[#This Row],[Principal Closing]]&lt;L64,Table1[[#This Row],[Principal Closing]],)</f>
        <v>0</v>
      </c>
      <c r="K64" s="39">
        <f>IF(Table1[[#This Row],[Principal Closing]]&lt;&gt;0,$L$6,$L$6+$G$10)</f>
        <v>15250.376404025406</v>
      </c>
      <c r="L64" s="40">
        <f t="shared" si="3"/>
        <v>1043836.1248519374</v>
      </c>
    </row>
    <row r="65" spans="2:12" ht="15.75" x14ac:dyDescent="0.25">
      <c r="B65" s="26">
        <f t="shared" si="4"/>
        <v>53</v>
      </c>
      <c r="C65" s="27">
        <f t="shared" si="5"/>
        <v>44835</v>
      </c>
      <c r="D65" s="28">
        <f t="shared" si="6"/>
        <v>5488372.4002311723</v>
      </c>
      <c r="E65" s="28">
        <f>IF(Table1[[#This Row],[Principal Opening]]&lt;E64,Table1[[#This Row],[Principal Opening]]+Table1[[#This Row],[Interest Portion]],E64)</f>
        <v>57901</v>
      </c>
      <c r="F65" s="28">
        <f t="shared" si="0"/>
        <v>45736.436668593109</v>
      </c>
      <c r="G65" s="28">
        <f t="shared" si="1"/>
        <v>12164.563331406891</v>
      </c>
      <c r="H65" s="28">
        <f t="shared" si="2"/>
        <v>5476207.8368997658</v>
      </c>
      <c r="I65" s="29">
        <f>IF(Table1[[#This Row],[Principal Closing]]&lt;L65,Table1[[#This Row],[Principal Closing]],)</f>
        <v>0</v>
      </c>
      <c r="K65" s="37">
        <f>IF(Table1[[#This Row],[Principal Closing]]&lt;&gt;0,$L$6,$L$6+$G$10)</f>
        <v>15250.376404025406</v>
      </c>
      <c r="L65" s="38">
        <f t="shared" si="3"/>
        <v>1069677.3662685223</v>
      </c>
    </row>
    <row r="66" spans="2:12" ht="15.75" x14ac:dyDescent="0.25">
      <c r="B66" s="26">
        <f t="shared" si="4"/>
        <v>54</v>
      </c>
      <c r="C66" s="27">
        <f t="shared" si="5"/>
        <v>44866</v>
      </c>
      <c r="D66" s="28">
        <f t="shared" si="6"/>
        <v>5476207.8368997658</v>
      </c>
      <c r="E66" s="28">
        <f>IF(Table1[[#This Row],[Principal Opening]]&lt;E65,Table1[[#This Row],[Principal Opening]]+Table1[[#This Row],[Interest Portion]],E65)</f>
        <v>57901</v>
      </c>
      <c r="F66" s="28">
        <f t="shared" si="0"/>
        <v>45635.065307498044</v>
      </c>
      <c r="G66" s="28">
        <f t="shared" si="1"/>
        <v>12265.934692501956</v>
      </c>
      <c r="H66" s="28">
        <f t="shared" si="2"/>
        <v>5463941.9022072637</v>
      </c>
      <c r="I66" s="29">
        <f>IF(Table1[[#This Row],[Principal Closing]]&lt;L66,Table1[[#This Row],[Principal Closing]],)</f>
        <v>0</v>
      </c>
      <c r="K66" s="39">
        <f>IF(Table1[[#This Row],[Principal Closing]]&lt;&gt;0,$L$6,$L$6+$G$10)</f>
        <v>15250.376404025406</v>
      </c>
      <c r="L66" s="40">
        <f t="shared" si="3"/>
        <v>1095777.0200992732</v>
      </c>
    </row>
    <row r="67" spans="2:12" ht="15.75" x14ac:dyDescent="0.25">
      <c r="B67" s="26">
        <f t="shared" si="4"/>
        <v>55</v>
      </c>
      <c r="C67" s="27">
        <f t="shared" si="5"/>
        <v>44896</v>
      </c>
      <c r="D67" s="28">
        <f t="shared" si="6"/>
        <v>5463941.9022072637</v>
      </c>
      <c r="E67" s="28">
        <f>IF(Table1[[#This Row],[Principal Opening]]&lt;E66,Table1[[#This Row],[Principal Opening]]+Table1[[#This Row],[Interest Portion]],E66)</f>
        <v>57901</v>
      </c>
      <c r="F67" s="28">
        <f t="shared" si="0"/>
        <v>45532.849185060535</v>
      </c>
      <c r="G67" s="28">
        <f t="shared" si="1"/>
        <v>12368.150814939465</v>
      </c>
      <c r="H67" s="28">
        <f t="shared" si="2"/>
        <v>5451573.7513923245</v>
      </c>
      <c r="I67" s="29">
        <f>IF(Table1[[#This Row],[Principal Closing]]&lt;L67,Table1[[#This Row],[Principal Closing]],)</f>
        <v>0</v>
      </c>
      <c r="K67" s="37">
        <f>IF(Table1[[#This Row],[Principal Closing]]&lt;&gt;0,$L$6,$L$6+$G$10)</f>
        <v>15250.376404025406</v>
      </c>
      <c r="L67" s="38">
        <f t="shared" si="3"/>
        <v>1122137.6704683315</v>
      </c>
    </row>
    <row r="68" spans="2:12" ht="15.75" x14ac:dyDescent="0.25">
      <c r="B68" s="26">
        <f t="shared" si="4"/>
        <v>56</v>
      </c>
      <c r="C68" s="27">
        <f t="shared" si="5"/>
        <v>44927</v>
      </c>
      <c r="D68" s="28">
        <f t="shared" si="6"/>
        <v>5451573.7513923245</v>
      </c>
      <c r="E68" s="28">
        <f>IF(Table1[[#This Row],[Principal Opening]]&lt;E67,Table1[[#This Row],[Principal Opening]]+Table1[[#This Row],[Interest Portion]],E67)</f>
        <v>57901</v>
      </c>
      <c r="F68" s="28">
        <f t="shared" si="0"/>
        <v>45429.781261602708</v>
      </c>
      <c r="G68" s="28">
        <f t="shared" si="1"/>
        <v>12471.218738397292</v>
      </c>
      <c r="H68" s="28">
        <f t="shared" si="2"/>
        <v>5439102.5326539269</v>
      </c>
      <c r="I68" s="29">
        <f>IF(Table1[[#This Row],[Principal Closing]]&lt;L68,Table1[[#This Row],[Principal Closing]],)</f>
        <v>0</v>
      </c>
      <c r="K68" s="39">
        <f>IF(Table1[[#This Row],[Principal Closing]]&lt;&gt;0,$L$6,$L$6+$G$10)</f>
        <v>15250.376404025406</v>
      </c>
      <c r="L68" s="40">
        <f t="shared" si="3"/>
        <v>1148761.9273410805</v>
      </c>
    </row>
    <row r="69" spans="2:12" ht="15.75" x14ac:dyDescent="0.25">
      <c r="B69" s="26">
        <f t="shared" si="4"/>
        <v>57</v>
      </c>
      <c r="C69" s="27">
        <f t="shared" si="5"/>
        <v>44958</v>
      </c>
      <c r="D69" s="28">
        <f t="shared" si="6"/>
        <v>5439102.5326539269</v>
      </c>
      <c r="E69" s="28">
        <f>IF(Table1[[#This Row],[Principal Opening]]&lt;E68,Table1[[#This Row],[Principal Opening]]+Table1[[#This Row],[Interest Portion]],E68)</f>
        <v>57901</v>
      </c>
      <c r="F69" s="28">
        <f t="shared" si="0"/>
        <v>45325.854438782728</v>
      </c>
      <c r="G69" s="28">
        <f t="shared" si="1"/>
        <v>12575.145561217272</v>
      </c>
      <c r="H69" s="28">
        <f t="shared" si="2"/>
        <v>5426527.3870927095</v>
      </c>
      <c r="I69" s="29">
        <f>IF(Table1[[#This Row],[Principal Closing]]&lt;L69,Table1[[#This Row],[Principal Closing]],)</f>
        <v>0</v>
      </c>
      <c r="K69" s="37">
        <f>IF(Table1[[#This Row],[Principal Closing]]&lt;&gt;0,$L$6,$L$6+$G$10)</f>
        <v>15250.376404025406</v>
      </c>
      <c r="L69" s="38">
        <f t="shared" si="3"/>
        <v>1175652.4267825568</v>
      </c>
    </row>
    <row r="70" spans="2:12" ht="15.75" x14ac:dyDescent="0.25">
      <c r="B70" s="26">
        <f t="shared" si="4"/>
        <v>58</v>
      </c>
      <c r="C70" s="27">
        <f t="shared" si="5"/>
        <v>44986</v>
      </c>
      <c r="D70" s="28">
        <f t="shared" si="6"/>
        <v>5426527.3870927095</v>
      </c>
      <c r="E70" s="28">
        <f>IF(Table1[[#This Row],[Principal Opening]]&lt;E69,Table1[[#This Row],[Principal Opening]]+Table1[[#This Row],[Interest Portion]],E69)</f>
        <v>57901</v>
      </c>
      <c r="F70" s="28">
        <f t="shared" si="0"/>
        <v>45221.06155910591</v>
      </c>
      <c r="G70" s="28">
        <f t="shared" si="1"/>
        <v>12679.93844089409</v>
      </c>
      <c r="H70" s="28">
        <f t="shared" si="2"/>
        <v>5413847.4486518158</v>
      </c>
      <c r="I70" s="29">
        <f>IF(Table1[[#This Row],[Principal Closing]]&lt;L70,Table1[[#This Row],[Principal Closing]],)</f>
        <v>0</v>
      </c>
      <c r="K70" s="39">
        <f>IF(Table1[[#This Row],[Principal Closing]]&lt;&gt;0,$L$6,$L$6+$G$10)</f>
        <v>15250.376404025406</v>
      </c>
      <c r="L70" s="40">
        <f t="shared" si="3"/>
        <v>1202811.831218448</v>
      </c>
    </row>
    <row r="71" spans="2:12" ht="15.75" x14ac:dyDescent="0.25">
      <c r="B71" s="26">
        <f t="shared" si="4"/>
        <v>59</v>
      </c>
      <c r="C71" s="27">
        <f t="shared" si="5"/>
        <v>45017</v>
      </c>
      <c r="D71" s="28">
        <f t="shared" si="6"/>
        <v>5413847.4486518158</v>
      </c>
      <c r="E71" s="28">
        <f>IF(Table1[[#This Row],[Principal Opening]]&lt;E70,Table1[[#This Row],[Principal Opening]]+Table1[[#This Row],[Interest Portion]],E70)</f>
        <v>57901</v>
      </c>
      <c r="F71" s="28">
        <f t="shared" si="0"/>
        <v>45115.395405431802</v>
      </c>
      <c r="G71" s="28">
        <f t="shared" si="1"/>
        <v>12785.604594568198</v>
      </c>
      <c r="H71" s="28">
        <f t="shared" si="2"/>
        <v>5401061.844057248</v>
      </c>
      <c r="I71" s="29">
        <f>IF(Table1[[#This Row],[Principal Closing]]&lt;L71,Table1[[#This Row],[Principal Closing]],)</f>
        <v>0</v>
      </c>
      <c r="K71" s="37">
        <f>IF(Table1[[#This Row],[Principal Closing]]&lt;&gt;0,$L$6,$L$6+$G$10)</f>
        <v>15250.376404025406</v>
      </c>
      <c r="L71" s="38">
        <f t="shared" si="3"/>
        <v>1230242.8296986981</v>
      </c>
    </row>
    <row r="72" spans="2:12" ht="15.75" x14ac:dyDescent="0.25">
      <c r="B72" s="26">
        <f t="shared" si="4"/>
        <v>60</v>
      </c>
      <c r="C72" s="27">
        <f t="shared" si="5"/>
        <v>45047</v>
      </c>
      <c r="D72" s="28">
        <f t="shared" si="6"/>
        <v>5401061.844057248</v>
      </c>
      <c r="E72" s="28">
        <f>IF(Table1[[#This Row],[Principal Opening]]&lt;E71,Table1[[#This Row],[Principal Opening]]+Table1[[#This Row],[Interest Portion]],E71)</f>
        <v>57901</v>
      </c>
      <c r="F72" s="28">
        <f t="shared" si="0"/>
        <v>45008.848700477072</v>
      </c>
      <c r="G72" s="28">
        <f t="shared" si="1"/>
        <v>12892.151299522928</v>
      </c>
      <c r="H72" s="28">
        <f t="shared" si="2"/>
        <v>5388169.6927577248</v>
      </c>
      <c r="I72" s="29">
        <f>IF(Table1[[#This Row],[Principal Closing]]&lt;L72,Table1[[#This Row],[Principal Closing]],)</f>
        <v>0</v>
      </c>
      <c r="K72" s="39">
        <f>IF(Table1[[#This Row],[Principal Closing]]&lt;&gt;0,$L$6,$L$6+$G$10)</f>
        <v>15250.376404025406</v>
      </c>
      <c r="L72" s="40">
        <f t="shared" si="3"/>
        <v>1257948.1381637508</v>
      </c>
    </row>
    <row r="73" spans="2:12" ht="15.75" x14ac:dyDescent="0.25">
      <c r="B73" s="26">
        <f t="shared" si="4"/>
        <v>61</v>
      </c>
      <c r="C73" s="27">
        <f t="shared" si="5"/>
        <v>45078</v>
      </c>
      <c r="D73" s="28">
        <f t="shared" si="6"/>
        <v>5388169.6927577248</v>
      </c>
      <c r="E73" s="28">
        <f>IF(Table1[[#This Row],[Principal Opening]]&lt;E72,Table1[[#This Row],[Principal Opening]]+Table1[[#This Row],[Interest Portion]],E72)</f>
        <v>57901</v>
      </c>
      <c r="F73" s="28">
        <f t="shared" si="0"/>
        <v>44901.414106314369</v>
      </c>
      <c r="G73" s="28">
        <f t="shared" si="1"/>
        <v>12999.585893685631</v>
      </c>
      <c r="H73" s="28">
        <f t="shared" si="2"/>
        <v>5375170.1068640389</v>
      </c>
      <c r="I73" s="29">
        <f>IF(Table1[[#This Row],[Principal Closing]]&lt;L73,Table1[[#This Row],[Principal Closing]],)</f>
        <v>0</v>
      </c>
      <c r="K73" s="37">
        <f>IF(Table1[[#This Row],[Principal Closing]]&lt;&gt;0,$L$6,$L$6+$G$10)</f>
        <v>15250.376404025406</v>
      </c>
      <c r="L73" s="38">
        <f t="shared" si="3"/>
        <v>1285930.4997134539</v>
      </c>
    </row>
    <row r="74" spans="2:12" ht="15.75" x14ac:dyDescent="0.25">
      <c r="B74" s="26">
        <f t="shared" si="4"/>
        <v>62</v>
      </c>
      <c r="C74" s="27">
        <f t="shared" si="5"/>
        <v>45108</v>
      </c>
      <c r="D74" s="28">
        <f t="shared" si="6"/>
        <v>5375170.1068640389</v>
      </c>
      <c r="E74" s="28">
        <f>IF(Table1[[#This Row],[Principal Opening]]&lt;E73,Table1[[#This Row],[Principal Opening]]+Table1[[#This Row],[Interest Portion]],E73)</f>
        <v>57901</v>
      </c>
      <c r="F74" s="28">
        <f t="shared" si="0"/>
        <v>44793.084223866994</v>
      </c>
      <c r="G74" s="28">
        <f t="shared" si="1"/>
        <v>13107.915776133006</v>
      </c>
      <c r="H74" s="28">
        <f t="shared" si="2"/>
        <v>5362062.1910879062</v>
      </c>
      <c r="I74" s="29">
        <f>IF(Table1[[#This Row],[Principal Closing]]&lt;L74,Table1[[#This Row],[Principal Closing]],)</f>
        <v>0</v>
      </c>
      <c r="K74" s="39">
        <f>IF(Table1[[#This Row],[Principal Closing]]&lt;&gt;0,$L$6,$L$6+$G$10)</f>
        <v>15250.376404025406</v>
      </c>
      <c r="L74" s="40">
        <f t="shared" si="3"/>
        <v>1314192.6848786541</v>
      </c>
    </row>
    <row r="75" spans="2:12" ht="15.75" x14ac:dyDescent="0.25">
      <c r="B75" s="26">
        <f t="shared" si="4"/>
        <v>63</v>
      </c>
      <c r="C75" s="27">
        <f t="shared" si="5"/>
        <v>45139</v>
      </c>
      <c r="D75" s="28">
        <f t="shared" si="6"/>
        <v>5362062.1910879062</v>
      </c>
      <c r="E75" s="28">
        <f>IF(Table1[[#This Row],[Principal Opening]]&lt;E74,Table1[[#This Row],[Principal Opening]]+Table1[[#This Row],[Interest Portion]],E74)</f>
        <v>57901</v>
      </c>
      <c r="F75" s="28">
        <f t="shared" si="0"/>
        <v>44683.851592399216</v>
      </c>
      <c r="G75" s="28">
        <f t="shared" si="1"/>
        <v>13217.148407600784</v>
      </c>
      <c r="H75" s="28">
        <f t="shared" si="2"/>
        <v>5348845.0426803054</v>
      </c>
      <c r="I75" s="29">
        <f>IF(Table1[[#This Row],[Principal Closing]]&lt;L75,Table1[[#This Row],[Principal Closing]],)</f>
        <v>0</v>
      </c>
      <c r="K75" s="37">
        <f>IF(Table1[[#This Row],[Principal Closing]]&lt;&gt;0,$L$6,$L$6+$G$10)</f>
        <v>15250.376404025406</v>
      </c>
      <c r="L75" s="38">
        <f t="shared" si="3"/>
        <v>1342737.4918955062</v>
      </c>
    </row>
    <row r="76" spans="2:12" ht="15.75" x14ac:dyDescent="0.25">
      <c r="B76" s="26">
        <f t="shared" si="4"/>
        <v>64</v>
      </c>
      <c r="C76" s="27">
        <f t="shared" si="5"/>
        <v>45170</v>
      </c>
      <c r="D76" s="28">
        <f t="shared" si="6"/>
        <v>5348845.0426803054</v>
      </c>
      <c r="E76" s="28">
        <f>IF(Table1[[#This Row],[Principal Opening]]&lt;E75,Table1[[#This Row],[Principal Opening]]+Table1[[#This Row],[Interest Portion]],E75)</f>
        <v>57901</v>
      </c>
      <c r="F76" s="28">
        <f t="shared" si="0"/>
        <v>44573.708689002546</v>
      </c>
      <c r="G76" s="28">
        <f t="shared" si="1"/>
        <v>13327.291310997454</v>
      </c>
      <c r="H76" s="28">
        <f t="shared" si="2"/>
        <v>5335517.7513693077</v>
      </c>
      <c r="I76" s="29">
        <f>IF(Table1[[#This Row],[Principal Closing]]&lt;L76,Table1[[#This Row],[Principal Closing]],)</f>
        <v>0</v>
      </c>
      <c r="K76" s="39">
        <f>IF(Table1[[#This Row],[Principal Closing]]&lt;&gt;0,$L$6,$L$6+$G$10)</f>
        <v>15250.376404025406</v>
      </c>
      <c r="L76" s="40">
        <f t="shared" si="3"/>
        <v>1371567.7469825267</v>
      </c>
    </row>
    <row r="77" spans="2:12" ht="15.75" x14ac:dyDescent="0.25">
      <c r="B77" s="26">
        <f t="shared" si="4"/>
        <v>65</v>
      </c>
      <c r="C77" s="27">
        <f t="shared" si="5"/>
        <v>45200</v>
      </c>
      <c r="D77" s="28">
        <f t="shared" si="6"/>
        <v>5335517.7513693077</v>
      </c>
      <c r="E77" s="28">
        <f>IF(Table1[[#This Row],[Principal Opening]]&lt;E76,Table1[[#This Row],[Principal Opening]]+Table1[[#This Row],[Interest Portion]],E76)</f>
        <v>57901</v>
      </c>
      <c r="F77" s="28">
        <f t="shared" ref="F77:F140" si="7">D77*$G$8/12</f>
        <v>44462.64792807756</v>
      </c>
      <c r="G77" s="28">
        <f t="shared" si="1"/>
        <v>13438.35207192244</v>
      </c>
      <c r="H77" s="28">
        <f t="shared" si="2"/>
        <v>5322079.3992973855</v>
      </c>
      <c r="I77" s="29">
        <f>IF(Table1[[#This Row],[Principal Closing]]&lt;L77,Table1[[#This Row],[Principal Closing]],)</f>
        <v>0</v>
      </c>
      <c r="K77" s="37">
        <f>IF(Table1[[#This Row],[Principal Closing]]&lt;&gt;0,$L$6,$L$6+$G$10)</f>
        <v>15250.376404025406</v>
      </c>
      <c r="L77" s="38">
        <f t="shared" si="3"/>
        <v>1400686.3046204175</v>
      </c>
    </row>
    <row r="78" spans="2:12" ht="15.75" x14ac:dyDescent="0.25">
      <c r="B78" s="26">
        <f t="shared" si="4"/>
        <v>66</v>
      </c>
      <c r="C78" s="27">
        <f t="shared" si="5"/>
        <v>45231</v>
      </c>
      <c r="D78" s="28">
        <f t="shared" si="6"/>
        <v>5322079.3992973855</v>
      </c>
      <c r="E78" s="28">
        <f>IF(Table1[[#This Row],[Principal Opening]]&lt;E77,Table1[[#This Row],[Principal Opening]]+Table1[[#This Row],[Interest Portion]],E77)</f>
        <v>57901</v>
      </c>
      <c r="F78" s="28">
        <f t="shared" si="7"/>
        <v>44350.661660811544</v>
      </c>
      <c r="G78" s="28">
        <f t="shared" ref="G78:G141" si="8">E78-F78</f>
        <v>13550.338339188456</v>
      </c>
      <c r="H78" s="28">
        <f t="shared" ref="H78:H141" si="9">D78-G78</f>
        <v>5308529.0609581973</v>
      </c>
      <c r="I78" s="29">
        <f>IF(Table1[[#This Row],[Principal Closing]]&lt;L78,Table1[[#This Row],[Principal Closing]],)</f>
        <v>0</v>
      </c>
      <c r="K78" s="39">
        <f>IF(Table1[[#This Row],[Principal Closing]]&lt;&gt;0,$L$6,$L$6+$G$10)</f>
        <v>15250.376404025406</v>
      </c>
      <c r="L78" s="40">
        <f t="shared" ref="L78:L141" si="10">L77+K78-I77+((L77+K78-I77)*$L$7/12)</f>
        <v>1430096.0478346874</v>
      </c>
    </row>
    <row r="79" spans="2:12" ht="15.75" x14ac:dyDescent="0.25">
      <c r="B79" s="26">
        <f t="shared" ref="B79:B142" si="11">+B78+1</f>
        <v>67</v>
      </c>
      <c r="C79" s="27">
        <f t="shared" ref="C79:C142" si="12">DATE(YEAR(C78),MONTH(C78)+1,DAY(C78))</f>
        <v>45261</v>
      </c>
      <c r="D79" s="28">
        <f t="shared" ref="D79:D142" si="13">IF(H78-I78&lt;0,0,H78-I78)</f>
        <v>5308529.0609581973</v>
      </c>
      <c r="E79" s="28">
        <f>IF(Table1[[#This Row],[Principal Opening]]&lt;E78,Table1[[#This Row],[Principal Opening]]+Table1[[#This Row],[Interest Portion]],E78)</f>
        <v>57901</v>
      </c>
      <c r="F79" s="28">
        <f t="shared" si="7"/>
        <v>44237.742174651648</v>
      </c>
      <c r="G79" s="28">
        <f t="shared" si="8"/>
        <v>13663.257825348352</v>
      </c>
      <c r="H79" s="28">
        <f t="shared" si="9"/>
        <v>5294865.8031328488</v>
      </c>
      <c r="I79" s="29">
        <f>IF(Table1[[#This Row],[Principal Closing]]&lt;L79,Table1[[#This Row],[Principal Closing]],)</f>
        <v>0</v>
      </c>
      <c r="K79" s="37">
        <f>IF(Table1[[#This Row],[Principal Closing]]&lt;&gt;0,$L$6,$L$6+$G$10)</f>
        <v>15250.376404025406</v>
      </c>
      <c r="L79" s="38">
        <f t="shared" si="10"/>
        <v>1459799.8884810999</v>
      </c>
    </row>
    <row r="80" spans="2:12" ht="15.75" x14ac:dyDescent="0.25">
      <c r="B80" s="26">
        <f t="shared" si="11"/>
        <v>68</v>
      </c>
      <c r="C80" s="27">
        <f t="shared" si="12"/>
        <v>45292</v>
      </c>
      <c r="D80" s="28">
        <f t="shared" si="13"/>
        <v>5294865.8031328488</v>
      </c>
      <c r="E80" s="28">
        <f>IF(Table1[[#This Row],[Principal Opening]]&lt;E79,Table1[[#This Row],[Principal Opening]]+Table1[[#This Row],[Interest Portion]],E79)</f>
        <v>57901</v>
      </c>
      <c r="F80" s="28">
        <f t="shared" si="7"/>
        <v>44123.881692773743</v>
      </c>
      <c r="G80" s="28">
        <f t="shared" si="8"/>
        <v>13777.118307226257</v>
      </c>
      <c r="H80" s="28">
        <f t="shared" si="9"/>
        <v>5281088.6848256225</v>
      </c>
      <c r="I80" s="29">
        <f>IF(Table1[[#This Row],[Principal Closing]]&lt;L80,Table1[[#This Row],[Principal Closing]],)</f>
        <v>0</v>
      </c>
      <c r="K80" s="39">
        <f>IF(Table1[[#This Row],[Principal Closing]]&lt;&gt;0,$L$6,$L$6+$G$10)</f>
        <v>15250.376404025406</v>
      </c>
      <c r="L80" s="40">
        <f t="shared" si="10"/>
        <v>1489800.7675339766</v>
      </c>
    </row>
    <row r="81" spans="2:12" ht="15.75" x14ac:dyDescent="0.25">
      <c r="B81" s="26">
        <f t="shared" si="11"/>
        <v>69</v>
      </c>
      <c r="C81" s="27">
        <f t="shared" si="12"/>
        <v>45323</v>
      </c>
      <c r="D81" s="28">
        <f t="shared" si="13"/>
        <v>5281088.6848256225</v>
      </c>
      <c r="E81" s="28">
        <f>IF(Table1[[#This Row],[Principal Opening]]&lt;E80,Table1[[#This Row],[Principal Opening]]+Table1[[#This Row],[Interest Portion]],E80)</f>
        <v>57901</v>
      </c>
      <c r="F81" s="28">
        <f t="shared" si="7"/>
        <v>44009.072373546856</v>
      </c>
      <c r="G81" s="28">
        <f t="shared" si="8"/>
        <v>13891.927626453144</v>
      </c>
      <c r="H81" s="28">
        <f t="shared" si="9"/>
        <v>5267196.7571991691</v>
      </c>
      <c r="I81" s="29">
        <f>IF(Table1[[#This Row],[Principal Closing]]&lt;L81,Table1[[#This Row],[Principal Closing]],)</f>
        <v>0</v>
      </c>
      <c r="K81" s="37">
        <f>IF(Table1[[#This Row],[Principal Closing]]&lt;&gt;0,$L$6,$L$6+$G$10)</f>
        <v>15250.376404025406</v>
      </c>
      <c r="L81" s="38">
        <f t="shared" si="10"/>
        <v>1520101.6553773819</v>
      </c>
    </row>
    <row r="82" spans="2:12" ht="15.75" x14ac:dyDescent="0.25">
      <c r="B82" s="26">
        <f t="shared" si="11"/>
        <v>70</v>
      </c>
      <c r="C82" s="27">
        <f t="shared" si="12"/>
        <v>45352</v>
      </c>
      <c r="D82" s="28">
        <f t="shared" si="13"/>
        <v>5267196.7571991691</v>
      </c>
      <c r="E82" s="28">
        <f>IF(Table1[[#This Row],[Principal Opening]]&lt;E81,Table1[[#This Row],[Principal Opening]]+Table1[[#This Row],[Interest Portion]],E81)</f>
        <v>57901</v>
      </c>
      <c r="F82" s="28">
        <f t="shared" si="7"/>
        <v>43893.306309993081</v>
      </c>
      <c r="G82" s="28">
        <f t="shared" si="8"/>
        <v>14007.693690006919</v>
      </c>
      <c r="H82" s="28">
        <f t="shared" si="9"/>
        <v>5253189.0635091625</v>
      </c>
      <c r="I82" s="29">
        <f>IF(Table1[[#This Row],[Principal Closing]]&lt;L82,Table1[[#This Row],[Principal Closing]],)</f>
        <v>0</v>
      </c>
      <c r="K82" s="39">
        <f>IF(Table1[[#This Row],[Principal Closing]]&lt;&gt;0,$L$6,$L$6+$G$10)</f>
        <v>15250.376404025406</v>
      </c>
      <c r="L82" s="40">
        <f t="shared" si="10"/>
        <v>1550705.5520992214</v>
      </c>
    </row>
    <row r="83" spans="2:12" ht="15.75" x14ac:dyDescent="0.25">
      <c r="B83" s="26">
        <f t="shared" si="11"/>
        <v>71</v>
      </c>
      <c r="C83" s="27">
        <f t="shared" si="12"/>
        <v>45383</v>
      </c>
      <c r="D83" s="28">
        <f t="shared" si="13"/>
        <v>5253189.0635091625</v>
      </c>
      <c r="E83" s="28">
        <f>IF(Table1[[#This Row],[Principal Opening]]&lt;E82,Table1[[#This Row],[Principal Opening]]+Table1[[#This Row],[Interest Portion]],E82)</f>
        <v>57901</v>
      </c>
      <c r="F83" s="28">
        <f t="shared" si="7"/>
        <v>43776.575529243019</v>
      </c>
      <c r="G83" s="28">
        <f t="shared" si="8"/>
        <v>14124.424470756981</v>
      </c>
      <c r="H83" s="28">
        <f t="shared" si="9"/>
        <v>5239064.6390384054</v>
      </c>
      <c r="I83" s="29">
        <f>IF(Table1[[#This Row],[Principal Closing]]&lt;L83,Table1[[#This Row],[Principal Closing]],)</f>
        <v>0</v>
      </c>
      <c r="K83" s="37">
        <f>IF(Table1[[#This Row],[Principal Closing]]&lt;&gt;0,$L$6,$L$6+$G$10)</f>
        <v>15250.376404025406</v>
      </c>
      <c r="L83" s="38">
        <f t="shared" si="10"/>
        <v>1581615.4877882793</v>
      </c>
    </row>
    <row r="84" spans="2:12" ht="15.75" x14ac:dyDescent="0.25">
      <c r="B84" s="26">
        <f t="shared" si="11"/>
        <v>72</v>
      </c>
      <c r="C84" s="27">
        <f t="shared" si="12"/>
        <v>45413</v>
      </c>
      <c r="D84" s="28">
        <f t="shared" si="13"/>
        <v>5239064.6390384054</v>
      </c>
      <c r="E84" s="28">
        <f>IF(Table1[[#This Row],[Principal Opening]]&lt;E83,Table1[[#This Row],[Principal Opening]]+Table1[[#This Row],[Interest Portion]],E83)</f>
        <v>57901</v>
      </c>
      <c r="F84" s="28">
        <f t="shared" si="7"/>
        <v>43658.871991986714</v>
      </c>
      <c r="G84" s="28">
        <f t="shared" si="8"/>
        <v>14242.128008013286</v>
      </c>
      <c r="H84" s="28">
        <f t="shared" si="9"/>
        <v>5224822.5110303918</v>
      </c>
      <c r="I84" s="29">
        <f>IF(Table1[[#This Row],[Principal Closing]]&lt;L84,Table1[[#This Row],[Principal Closing]],)</f>
        <v>0</v>
      </c>
      <c r="K84" s="37">
        <f>IF(Table1[[#This Row],[Principal Closing]]&lt;&gt;0,$L$6,$L$6+$G$10)</f>
        <v>15250.376404025406</v>
      </c>
      <c r="L84" s="40">
        <f t="shared" si="10"/>
        <v>1612834.5228342277</v>
      </c>
    </row>
    <row r="85" spans="2:12" ht="15.75" x14ac:dyDescent="0.25">
      <c r="B85" s="26">
        <f t="shared" si="11"/>
        <v>73</v>
      </c>
      <c r="C85" s="27">
        <f t="shared" si="12"/>
        <v>45444</v>
      </c>
      <c r="D85" s="28">
        <f t="shared" si="13"/>
        <v>5224822.5110303918</v>
      </c>
      <c r="E85" s="28">
        <f>IF(Table1[[#This Row],[Principal Opening]]&lt;E84,Table1[[#This Row],[Principal Opening]]+Table1[[#This Row],[Interest Portion]],E84)</f>
        <v>57901</v>
      </c>
      <c r="F85" s="28">
        <f t="shared" si="7"/>
        <v>43540.18759191993</v>
      </c>
      <c r="G85" s="28">
        <f t="shared" si="8"/>
        <v>14360.81240808007</v>
      </c>
      <c r="H85" s="28">
        <f t="shared" si="9"/>
        <v>5210461.6986223115</v>
      </c>
      <c r="I85" s="29">
        <f>IF(Table1[[#This Row],[Principal Closing]]&lt;L85,Table1[[#This Row],[Principal Closing]],)</f>
        <v>0</v>
      </c>
      <c r="K85" s="37">
        <f>IF(Table1[[#This Row],[Principal Closing]]&lt;&gt;0,$L$6,$L$6+$G$10)</f>
        <v>15250.376404025406</v>
      </c>
      <c r="L85" s="38">
        <f t="shared" si="10"/>
        <v>1644365.7482306357</v>
      </c>
    </row>
    <row r="86" spans="2:12" ht="15.75" x14ac:dyDescent="0.25">
      <c r="B86" s="26">
        <f t="shared" si="11"/>
        <v>74</v>
      </c>
      <c r="C86" s="27">
        <f t="shared" si="12"/>
        <v>45474</v>
      </c>
      <c r="D86" s="28">
        <f t="shared" si="13"/>
        <v>5210461.6986223115</v>
      </c>
      <c r="E86" s="28">
        <f>IF(Table1[[#This Row],[Principal Opening]]&lt;E85,Table1[[#This Row],[Principal Opening]]+Table1[[#This Row],[Interest Portion]],E85)</f>
        <v>57901</v>
      </c>
      <c r="F86" s="28">
        <f t="shared" si="7"/>
        <v>43420.514155185934</v>
      </c>
      <c r="G86" s="28">
        <f t="shared" si="8"/>
        <v>14480.485844814066</v>
      </c>
      <c r="H86" s="28">
        <f t="shared" si="9"/>
        <v>5195981.2127774972</v>
      </c>
      <c r="I86" s="29">
        <f>IF(Table1[[#This Row],[Principal Closing]]&lt;L86,Table1[[#This Row],[Principal Closing]],)</f>
        <v>0</v>
      </c>
      <c r="K86" s="39">
        <f>IF(Table1[[#This Row],[Principal Closing]]&lt;&gt;0,$L$6,$L$6+$G$10)</f>
        <v>15250.376404025406</v>
      </c>
      <c r="L86" s="40">
        <f t="shared" si="10"/>
        <v>1676212.2858810076</v>
      </c>
    </row>
    <row r="87" spans="2:12" ht="15.75" x14ac:dyDescent="0.25">
      <c r="B87" s="26">
        <f t="shared" si="11"/>
        <v>75</v>
      </c>
      <c r="C87" s="27">
        <f t="shared" si="12"/>
        <v>45505</v>
      </c>
      <c r="D87" s="28">
        <f t="shared" si="13"/>
        <v>5195981.2127774972</v>
      </c>
      <c r="E87" s="28">
        <f>IF(Table1[[#This Row],[Principal Opening]]&lt;E86,Table1[[#This Row],[Principal Opening]]+Table1[[#This Row],[Interest Portion]],E86)</f>
        <v>57901</v>
      </c>
      <c r="F87" s="28">
        <f t="shared" si="7"/>
        <v>43299.843439812481</v>
      </c>
      <c r="G87" s="28">
        <f t="shared" si="8"/>
        <v>14601.156560187519</v>
      </c>
      <c r="H87" s="28">
        <f t="shared" si="9"/>
        <v>5181380.05621731</v>
      </c>
      <c r="I87" s="29">
        <f>IF(Table1[[#This Row],[Principal Closing]]&lt;L87,Table1[[#This Row],[Principal Closing]],)</f>
        <v>0</v>
      </c>
      <c r="K87" s="37">
        <f>IF(Table1[[#This Row],[Principal Closing]]&lt;&gt;0,$L$6,$L$6+$G$10)</f>
        <v>15250.376404025406</v>
      </c>
      <c r="L87" s="38">
        <f t="shared" si="10"/>
        <v>1708377.2889078832</v>
      </c>
    </row>
    <row r="88" spans="2:12" ht="15.75" x14ac:dyDescent="0.25">
      <c r="B88" s="26">
        <f t="shared" si="11"/>
        <v>76</v>
      </c>
      <c r="C88" s="27">
        <f t="shared" si="12"/>
        <v>45536</v>
      </c>
      <c r="D88" s="28">
        <f t="shared" si="13"/>
        <v>5181380.05621731</v>
      </c>
      <c r="E88" s="28">
        <f>IF(Table1[[#This Row],[Principal Opening]]&lt;E87,Table1[[#This Row],[Principal Opening]]+Table1[[#This Row],[Interest Portion]],E87)</f>
        <v>57901</v>
      </c>
      <c r="F88" s="28">
        <f t="shared" si="7"/>
        <v>43178.167135144256</v>
      </c>
      <c r="G88" s="28">
        <f t="shared" si="8"/>
        <v>14722.832864855744</v>
      </c>
      <c r="H88" s="28">
        <f t="shared" si="9"/>
        <v>5166657.2233524546</v>
      </c>
      <c r="I88" s="29">
        <f>IF(Table1[[#This Row],[Principal Closing]]&lt;L88,Table1[[#This Row],[Principal Closing]],)</f>
        <v>0</v>
      </c>
      <c r="K88" s="39">
        <f>IF(Table1[[#This Row],[Principal Closing]]&lt;&gt;0,$L$6,$L$6+$G$10)</f>
        <v>15250.376404025406</v>
      </c>
      <c r="L88" s="40">
        <f t="shared" si="10"/>
        <v>1740863.9419650277</v>
      </c>
    </row>
    <row r="89" spans="2:12" ht="15.75" x14ac:dyDescent="0.25">
      <c r="B89" s="26">
        <f t="shared" si="11"/>
        <v>77</v>
      </c>
      <c r="C89" s="27">
        <f t="shared" si="12"/>
        <v>45566</v>
      </c>
      <c r="D89" s="28">
        <f t="shared" si="13"/>
        <v>5166657.2233524546</v>
      </c>
      <c r="E89" s="28">
        <f>IF(Table1[[#This Row],[Principal Opening]]&lt;E88,Table1[[#This Row],[Principal Opening]]+Table1[[#This Row],[Interest Portion]],E88)</f>
        <v>57901</v>
      </c>
      <c r="F89" s="28">
        <f t="shared" si="7"/>
        <v>43055.476861270457</v>
      </c>
      <c r="G89" s="28">
        <f t="shared" si="8"/>
        <v>14845.523138729543</v>
      </c>
      <c r="H89" s="28">
        <f t="shared" si="9"/>
        <v>5151811.7002137247</v>
      </c>
      <c r="I89" s="29">
        <f>IF(Table1[[#This Row],[Principal Closing]]&lt;L89,Table1[[#This Row],[Principal Closing]],)</f>
        <v>0</v>
      </c>
      <c r="K89" s="37">
        <f>IF(Table1[[#This Row],[Principal Closing]]&lt;&gt;0,$L$6,$L$6+$G$10)</f>
        <v>15250.376404025406</v>
      </c>
      <c r="L89" s="38">
        <f t="shared" si="10"/>
        <v>1773675.4615527436</v>
      </c>
    </row>
    <row r="90" spans="2:12" ht="15.75" x14ac:dyDescent="0.25">
      <c r="B90" s="26">
        <f t="shared" si="11"/>
        <v>78</v>
      </c>
      <c r="C90" s="27">
        <f t="shared" si="12"/>
        <v>45597</v>
      </c>
      <c r="D90" s="28">
        <f t="shared" si="13"/>
        <v>5151811.7002137247</v>
      </c>
      <c r="E90" s="28">
        <f>IF(Table1[[#This Row],[Principal Opening]]&lt;E89,Table1[[#This Row],[Principal Opening]]+Table1[[#This Row],[Interest Portion]],E89)</f>
        <v>57901</v>
      </c>
      <c r="F90" s="28">
        <f t="shared" si="7"/>
        <v>42931.764168447706</v>
      </c>
      <c r="G90" s="28">
        <f t="shared" si="8"/>
        <v>14969.235831552294</v>
      </c>
      <c r="H90" s="28">
        <f t="shared" si="9"/>
        <v>5136842.4643821726</v>
      </c>
      <c r="I90" s="29">
        <f>IF(Table1[[#This Row],[Principal Closing]]&lt;L90,Table1[[#This Row],[Principal Closing]],)</f>
        <v>0</v>
      </c>
      <c r="K90" s="39">
        <f>IF(Table1[[#This Row],[Principal Closing]]&lt;&gt;0,$L$6,$L$6+$G$10)</f>
        <v>15250.376404025406</v>
      </c>
      <c r="L90" s="40">
        <f t="shared" si="10"/>
        <v>1806815.0963363366</v>
      </c>
    </row>
    <row r="91" spans="2:12" ht="15.75" x14ac:dyDescent="0.25">
      <c r="B91" s="26">
        <f t="shared" si="11"/>
        <v>79</v>
      </c>
      <c r="C91" s="27">
        <f t="shared" si="12"/>
        <v>45627</v>
      </c>
      <c r="D91" s="28">
        <f t="shared" si="13"/>
        <v>5136842.4643821726</v>
      </c>
      <c r="E91" s="28">
        <f>IF(Table1[[#This Row],[Principal Opening]]&lt;E90,Table1[[#This Row],[Principal Opening]]+Table1[[#This Row],[Interest Portion]],E90)</f>
        <v>57901</v>
      </c>
      <c r="F91" s="28">
        <f t="shared" si="7"/>
        <v>42807.02053651811</v>
      </c>
      <c r="G91" s="28">
        <f t="shared" si="8"/>
        <v>15093.97946348189</v>
      </c>
      <c r="H91" s="28">
        <f t="shared" si="9"/>
        <v>5121748.4849186903</v>
      </c>
      <c r="I91" s="29">
        <f>IF(Table1[[#This Row],[Principal Closing]]&lt;L91,Table1[[#This Row],[Principal Closing]],)</f>
        <v>0</v>
      </c>
      <c r="K91" s="37">
        <f>IF(Table1[[#This Row],[Principal Closing]]&lt;&gt;0,$L$6,$L$6+$G$10)</f>
        <v>15250.376404025406</v>
      </c>
      <c r="L91" s="38">
        <f t="shared" si="10"/>
        <v>1840286.1274677655</v>
      </c>
    </row>
    <row r="92" spans="2:12" ht="15.75" x14ac:dyDescent="0.25">
      <c r="B92" s="26">
        <f t="shared" si="11"/>
        <v>80</v>
      </c>
      <c r="C92" s="27">
        <f t="shared" si="12"/>
        <v>45658</v>
      </c>
      <c r="D92" s="28">
        <f t="shared" si="13"/>
        <v>5121748.4849186903</v>
      </c>
      <c r="E92" s="28">
        <f>IF(Table1[[#This Row],[Principal Opening]]&lt;E91,Table1[[#This Row],[Principal Opening]]+Table1[[#This Row],[Interest Portion]],E91)</f>
        <v>57901</v>
      </c>
      <c r="F92" s="28">
        <f t="shared" si="7"/>
        <v>42681.237374322423</v>
      </c>
      <c r="G92" s="28">
        <f t="shared" si="8"/>
        <v>15219.762625677577</v>
      </c>
      <c r="H92" s="28">
        <f t="shared" si="9"/>
        <v>5106528.7222930128</v>
      </c>
      <c r="I92" s="29">
        <f>IF(Table1[[#This Row],[Principal Closing]]&lt;L92,Table1[[#This Row],[Principal Closing]],)</f>
        <v>0</v>
      </c>
      <c r="K92" s="39">
        <f>IF(Table1[[#This Row],[Principal Closing]]&lt;&gt;0,$L$6,$L$6+$G$10)</f>
        <v>15250.376404025406</v>
      </c>
      <c r="L92" s="40">
        <f t="shared" si="10"/>
        <v>1874091.8689105087</v>
      </c>
    </row>
    <row r="93" spans="2:12" ht="15.75" x14ac:dyDescent="0.25">
      <c r="B93" s="26">
        <f t="shared" si="11"/>
        <v>81</v>
      </c>
      <c r="C93" s="27">
        <f t="shared" si="12"/>
        <v>45689</v>
      </c>
      <c r="D93" s="28">
        <f t="shared" si="13"/>
        <v>5106528.7222930128</v>
      </c>
      <c r="E93" s="28">
        <f>IF(Table1[[#This Row],[Principal Opening]]&lt;E92,Table1[[#This Row],[Principal Opening]]+Table1[[#This Row],[Interest Portion]],E92)</f>
        <v>57901</v>
      </c>
      <c r="F93" s="28">
        <f t="shared" si="7"/>
        <v>42554.406019108443</v>
      </c>
      <c r="G93" s="28">
        <f t="shared" si="8"/>
        <v>15346.593980891557</v>
      </c>
      <c r="H93" s="28">
        <f t="shared" si="9"/>
        <v>5091182.1283121211</v>
      </c>
      <c r="I93" s="29">
        <f>IF(Table1[[#This Row],[Principal Closing]]&lt;L93,Table1[[#This Row],[Principal Closing]],)</f>
        <v>0</v>
      </c>
      <c r="K93" s="37">
        <f>IF(Table1[[#This Row],[Principal Closing]]&lt;&gt;0,$L$6,$L$6+$G$10)</f>
        <v>15250.376404025406</v>
      </c>
      <c r="L93" s="38">
        <f t="shared" si="10"/>
        <v>1908235.6677676793</v>
      </c>
    </row>
    <row r="94" spans="2:12" ht="15.75" x14ac:dyDescent="0.25">
      <c r="B94" s="26">
        <f t="shared" si="11"/>
        <v>82</v>
      </c>
      <c r="C94" s="27">
        <f t="shared" si="12"/>
        <v>45717</v>
      </c>
      <c r="D94" s="28">
        <f t="shared" si="13"/>
        <v>5091182.1283121211</v>
      </c>
      <c r="E94" s="28">
        <f>IF(Table1[[#This Row],[Principal Opening]]&lt;E93,Table1[[#This Row],[Principal Opening]]+Table1[[#This Row],[Interest Portion]],E93)</f>
        <v>57901</v>
      </c>
      <c r="F94" s="28">
        <f t="shared" si="7"/>
        <v>42426.517735934343</v>
      </c>
      <c r="G94" s="28">
        <f t="shared" si="8"/>
        <v>15474.482264065657</v>
      </c>
      <c r="H94" s="28">
        <f t="shared" si="9"/>
        <v>5075707.646048055</v>
      </c>
      <c r="I94" s="29">
        <f>IF(Table1[[#This Row],[Principal Closing]]&lt;L94,Table1[[#This Row],[Principal Closing]],)</f>
        <v>0</v>
      </c>
      <c r="K94" s="39">
        <f>IF(Table1[[#This Row],[Principal Closing]]&lt;&gt;0,$L$6,$L$6+$G$10)</f>
        <v>15250.376404025406</v>
      </c>
      <c r="L94" s="40">
        <f t="shared" si="10"/>
        <v>1942720.9046134218</v>
      </c>
    </row>
    <row r="95" spans="2:12" ht="15.75" x14ac:dyDescent="0.25">
      <c r="B95" s="26">
        <f t="shared" si="11"/>
        <v>83</v>
      </c>
      <c r="C95" s="27">
        <f t="shared" si="12"/>
        <v>45748</v>
      </c>
      <c r="D95" s="28">
        <f t="shared" si="13"/>
        <v>5075707.646048055</v>
      </c>
      <c r="E95" s="28">
        <f>IF(Table1[[#This Row],[Principal Opening]]&lt;E94,Table1[[#This Row],[Principal Opening]]+Table1[[#This Row],[Interest Portion]],E94)</f>
        <v>57901</v>
      </c>
      <c r="F95" s="28">
        <f t="shared" si="7"/>
        <v>42297.563717067125</v>
      </c>
      <c r="G95" s="28">
        <f t="shared" si="8"/>
        <v>15603.436282932875</v>
      </c>
      <c r="H95" s="28">
        <f t="shared" si="9"/>
        <v>5060104.2097651223</v>
      </c>
      <c r="I95" s="29">
        <f>IF(Table1[[#This Row],[Principal Closing]]&lt;L95,Table1[[#This Row],[Principal Closing]],)</f>
        <v>0</v>
      </c>
      <c r="K95" s="37">
        <f>IF(Table1[[#This Row],[Principal Closing]]&lt;&gt;0,$L$6,$L$6+$G$10)</f>
        <v>15250.376404025406</v>
      </c>
      <c r="L95" s="38">
        <f t="shared" si="10"/>
        <v>1977550.9938276217</v>
      </c>
    </row>
    <row r="96" spans="2:12" ht="15.75" x14ac:dyDescent="0.25">
      <c r="B96" s="26">
        <f t="shared" si="11"/>
        <v>84</v>
      </c>
      <c r="C96" s="27">
        <f t="shared" si="12"/>
        <v>45778</v>
      </c>
      <c r="D96" s="28">
        <f t="shared" si="13"/>
        <v>5060104.2097651223</v>
      </c>
      <c r="E96" s="28">
        <f>IF(Table1[[#This Row],[Principal Opening]]&lt;E95,Table1[[#This Row],[Principal Opening]]+Table1[[#This Row],[Interest Portion]],E95)</f>
        <v>57901</v>
      </c>
      <c r="F96" s="28">
        <f t="shared" si="7"/>
        <v>42167.535081376023</v>
      </c>
      <c r="G96" s="28">
        <f t="shared" si="8"/>
        <v>15733.464918623977</v>
      </c>
      <c r="H96" s="28">
        <f t="shared" si="9"/>
        <v>5044370.7448464986</v>
      </c>
      <c r="I96" s="29">
        <f>IF(Table1[[#This Row],[Principal Closing]]&lt;L96,Table1[[#This Row],[Principal Closing]],)</f>
        <v>0</v>
      </c>
      <c r="K96" s="39">
        <f>IF(Table1[[#This Row],[Principal Closing]]&lt;&gt;0,$L$6,$L$6+$G$10)</f>
        <v>15250.376404025406</v>
      </c>
      <c r="L96" s="40">
        <f t="shared" si="10"/>
        <v>2012729.3839339635</v>
      </c>
    </row>
    <row r="97" spans="2:12" ht="15.75" x14ac:dyDescent="0.25">
      <c r="B97" s="26">
        <f t="shared" si="11"/>
        <v>85</v>
      </c>
      <c r="C97" s="27">
        <f t="shared" si="12"/>
        <v>45809</v>
      </c>
      <c r="D97" s="28">
        <f t="shared" si="13"/>
        <v>5044370.7448464986</v>
      </c>
      <c r="E97" s="28">
        <f>IF(Table1[[#This Row],[Principal Opening]]&lt;E96,Table1[[#This Row],[Principal Opening]]+Table1[[#This Row],[Interest Portion]],E96)</f>
        <v>57901</v>
      </c>
      <c r="F97" s="28">
        <f t="shared" si="7"/>
        <v>42036.422873720825</v>
      </c>
      <c r="G97" s="28">
        <f t="shared" si="8"/>
        <v>15864.577126279175</v>
      </c>
      <c r="H97" s="28">
        <f t="shared" si="9"/>
        <v>5028506.1677202191</v>
      </c>
      <c r="I97" s="29">
        <f>IF(Table1[[#This Row],[Principal Closing]]&lt;L97,Table1[[#This Row],[Principal Closing]],)</f>
        <v>0</v>
      </c>
      <c r="K97" s="37">
        <f>IF(Table1[[#This Row],[Principal Closing]]&lt;&gt;0,$L$6,$L$6+$G$10)</f>
        <v>15250.376404025406</v>
      </c>
      <c r="L97" s="38">
        <f t="shared" si="10"/>
        <v>2048259.5579413688</v>
      </c>
    </row>
    <row r="98" spans="2:12" ht="15.75" x14ac:dyDescent="0.25">
      <c r="B98" s="26">
        <f t="shared" si="11"/>
        <v>86</v>
      </c>
      <c r="C98" s="27">
        <f t="shared" si="12"/>
        <v>45839</v>
      </c>
      <c r="D98" s="28">
        <f t="shared" si="13"/>
        <v>5028506.1677202191</v>
      </c>
      <c r="E98" s="28">
        <f>IF(Table1[[#This Row],[Principal Opening]]&lt;E97,Table1[[#This Row],[Principal Opening]]+Table1[[#This Row],[Interest Portion]],E97)</f>
        <v>57901</v>
      </c>
      <c r="F98" s="28">
        <f t="shared" si="7"/>
        <v>41904.21806433516</v>
      </c>
      <c r="G98" s="28">
        <f t="shared" si="8"/>
        <v>15996.78193566484</v>
      </c>
      <c r="H98" s="28">
        <f t="shared" si="9"/>
        <v>5012509.3857845543</v>
      </c>
      <c r="I98" s="29">
        <f>IF(Table1[[#This Row],[Principal Closing]]&lt;L98,Table1[[#This Row],[Principal Closing]],)</f>
        <v>0</v>
      </c>
      <c r="K98" s="39">
        <f>IF(Table1[[#This Row],[Principal Closing]]&lt;&gt;0,$L$6,$L$6+$G$10)</f>
        <v>15250.376404025406</v>
      </c>
      <c r="L98" s="40">
        <f t="shared" si="10"/>
        <v>2084145.0336888481</v>
      </c>
    </row>
    <row r="99" spans="2:12" ht="15.75" x14ac:dyDescent="0.25">
      <c r="B99" s="26">
        <f t="shared" si="11"/>
        <v>87</v>
      </c>
      <c r="C99" s="27">
        <f t="shared" si="12"/>
        <v>45870</v>
      </c>
      <c r="D99" s="28">
        <f t="shared" si="13"/>
        <v>5012509.3857845543</v>
      </c>
      <c r="E99" s="28">
        <f>IF(Table1[[#This Row],[Principal Opening]]&lt;E98,Table1[[#This Row],[Principal Opening]]+Table1[[#This Row],[Interest Portion]],E98)</f>
        <v>57901</v>
      </c>
      <c r="F99" s="28">
        <f t="shared" si="7"/>
        <v>41770.911548204625</v>
      </c>
      <c r="G99" s="28">
        <f t="shared" si="8"/>
        <v>16130.088451795375</v>
      </c>
      <c r="H99" s="28">
        <f t="shared" si="9"/>
        <v>4996379.297332759</v>
      </c>
      <c r="I99" s="29">
        <f>IF(Table1[[#This Row],[Principal Closing]]&lt;L99,Table1[[#This Row],[Principal Closing]],)</f>
        <v>0</v>
      </c>
      <c r="K99" s="37">
        <f>IF(Table1[[#This Row],[Principal Closing]]&lt;&gt;0,$L$6,$L$6+$G$10)</f>
        <v>15250.376404025406</v>
      </c>
      <c r="L99" s="38">
        <f t="shared" si="10"/>
        <v>2120389.3641938022</v>
      </c>
    </row>
    <row r="100" spans="2:12" ht="15.75" x14ac:dyDescent="0.25">
      <c r="B100" s="26">
        <f t="shared" si="11"/>
        <v>88</v>
      </c>
      <c r="C100" s="27">
        <f t="shared" si="12"/>
        <v>45901</v>
      </c>
      <c r="D100" s="28">
        <f t="shared" si="13"/>
        <v>4996379.297332759</v>
      </c>
      <c r="E100" s="28">
        <f>IF(Table1[[#This Row],[Principal Opening]]&lt;E99,Table1[[#This Row],[Principal Opening]]+Table1[[#This Row],[Interest Portion]],E99)</f>
        <v>57901</v>
      </c>
      <c r="F100" s="28">
        <f t="shared" si="7"/>
        <v>41636.494144439661</v>
      </c>
      <c r="G100" s="28">
        <f t="shared" si="8"/>
        <v>16264.505855560339</v>
      </c>
      <c r="H100" s="28">
        <f t="shared" si="9"/>
        <v>4980114.7914771987</v>
      </c>
      <c r="I100" s="29">
        <f>IF(Table1[[#This Row],[Principal Closing]]&lt;L100,Table1[[#This Row],[Principal Closing]],)</f>
        <v>0</v>
      </c>
      <c r="K100" s="39">
        <f>IF(Table1[[#This Row],[Principal Closing]]&lt;&gt;0,$L$6,$L$6+$G$10)</f>
        <v>15250.376404025406</v>
      </c>
      <c r="L100" s="40">
        <f t="shared" si="10"/>
        <v>2156996.1380038061</v>
      </c>
    </row>
    <row r="101" spans="2:12" ht="15.75" x14ac:dyDescent="0.25">
      <c r="B101" s="26">
        <f t="shared" si="11"/>
        <v>89</v>
      </c>
      <c r="C101" s="27">
        <f t="shared" si="12"/>
        <v>45931</v>
      </c>
      <c r="D101" s="28">
        <f t="shared" si="13"/>
        <v>4980114.7914771987</v>
      </c>
      <c r="E101" s="28">
        <f>IF(Table1[[#This Row],[Principal Opening]]&lt;E100,Table1[[#This Row],[Principal Opening]]+Table1[[#This Row],[Interest Portion]],E100)</f>
        <v>57901</v>
      </c>
      <c r="F101" s="28">
        <f t="shared" si="7"/>
        <v>41500.956595643329</v>
      </c>
      <c r="G101" s="28">
        <f t="shared" si="8"/>
        <v>16400.043404356671</v>
      </c>
      <c r="H101" s="28">
        <f t="shared" si="9"/>
        <v>4963714.7480728421</v>
      </c>
      <c r="I101" s="29">
        <f>IF(Table1[[#This Row],[Principal Closing]]&lt;L101,Table1[[#This Row],[Principal Closing]],)</f>
        <v>0</v>
      </c>
      <c r="K101" s="37">
        <f>IF(Table1[[#This Row],[Principal Closing]]&lt;&gt;0,$L$6,$L$6+$G$10)</f>
        <v>15250.376404025406</v>
      </c>
      <c r="L101" s="38">
        <f t="shared" si="10"/>
        <v>2193968.97955191</v>
      </c>
    </row>
    <row r="102" spans="2:12" ht="15.75" x14ac:dyDescent="0.25">
      <c r="B102" s="26">
        <f t="shared" si="11"/>
        <v>90</v>
      </c>
      <c r="C102" s="27">
        <f t="shared" si="12"/>
        <v>45962</v>
      </c>
      <c r="D102" s="28">
        <f t="shared" si="13"/>
        <v>4963714.7480728421</v>
      </c>
      <c r="E102" s="28">
        <f>IF(Table1[[#This Row],[Principal Opening]]&lt;E101,Table1[[#This Row],[Principal Opening]]+Table1[[#This Row],[Interest Portion]],E101)</f>
        <v>57901</v>
      </c>
      <c r="F102" s="28">
        <f t="shared" si="7"/>
        <v>41364.289567273685</v>
      </c>
      <c r="G102" s="28">
        <f t="shared" si="8"/>
        <v>16536.710432726315</v>
      </c>
      <c r="H102" s="28">
        <f t="shared" si="9"/>
        <v>4947178.0376401162</v>
      </c>
      <c r="I102" s="29">
        <f>IF(Table1[[#This Row],[Principal Closing]]&lt;L102,Table1[[#This Row],[Principal Closing]],)</f>
        <v>0</v>
      </c>
      <c r="K102" s="39">
        <f>IF(Table1[[#This Row],[Principal Closing]]&lt;&gt;0,$L$6,$L$6+$G$10)</f>
        <v>15250.376404025406</v>
      </c>
      <c r="L102" s="40">
        <f t="shared" si="10"/>
        <v>2231311.5495154951</v>
      </c>
    </row>
    <row r="103" spans="2:12" ht="15.75" x14ac:dyDescent="0.25">
      <c r="B103" s="26">
        <f t="shared" si="11"/>
        <v>91</v>
      </c>
      <c r="C103" s="27">
        <f t="shared" si="12"/>
        <v>45992</v>
      </c>
      <c r="D103" s="28">
        <f t="shared" si="13"/>
        <v>4947178.0376401162</v>
      </c>
      <c r="E103" s="28">
        <f>IF(Table1[[#This Row],[Principal Opening]]&lt;E102,Table1[[#This Row],[Principal Opening]]+Table1[[#This Row],[Interest Portion]],E102)</f>
        <v>57901</v>
      </c>
      <c r="F103" s="28">
        <f t="shared" si="7"/>
        <v>41226.483647000969</v>
      </c>
      <c r="G103" s="28">
        <f t="shared" si="8"/>
        <v>16674.516352999031</v>
      </c>
      <c r="H103" s="28">
        <f t="shared" si="9"/>
        <v>4930503.5212871172</v>
      </c>
      <c r="I103" s="29">
        <f>IF(Table1[[#This Row],[Principal Closing]]&lt;L103,Table1[[#This Row],[Principal Closing]],)</f>
        <v>0</v>
      </c>
      <c r="K103" s="37">
        <f>IF(Table1[[#This Row],[Principal Closing]]&lt;&gt;0,$L$6,$L$6+$G$10)</f>
        <v>15250.376404025406</v>
      </c>
      <c r="L103" s="38">
        <f t="shared" si="10"/>
        <v>2269027.5451787161</v>
      </c>
    </row>
    <row r="104" spans="2:12" ht="15.75" x14ac:dyDescent="0.25">
      <c r="B104" s="26">
        <f t="shared" si="11"/>
        <v>92</v>
      </c>
      <c r="C104" s="27">
        <f t="shared" si="12"/>
        <v>46023</v>
      </c>
      <c r="D104" s="28">
        <f t="shared" si="13"/>
        <v>4930503.5212871172</v>
      </c>
      <c r="E104" s="28">
        <f>IF(Table1[[#This Row],[Principal Opening]]&lt;E103,Table1[[#This Row],[Principal Opening]]+Table1[[#This Row],[Interest Portion]],E103)</f>
        <v>57901</v>
      </c>
      <c r="F104" s="28">
        <f t="shared" si="7"/>
        <v>41087.529344059316</v>
      </c>
      <c r="G104" s="28">
        <f t="shared" si="8"/>
        <v>16813.470655940684</v>
      </c>
      <c r="H104" s="28">
        <f t="shared" si="9"/>
        <v>4913690.0506311767</v>
      </c>
      <c r="I104" s="29">
        <f>IF(Table1[[#This Row],[Principal Closing]]&lt;L104,Table1[[#This Row],[Principal Closing]],)</f>
        <v>0</v>
      </c>
      <c r="K104" s="39">
        <f>IF(Table1[[#This Row],[Principal Closing]]&lt;&gt;0,$L$6,$L$6+$G$10)</f>
        <v>15250.376404025406</v>
      </c>
      <c r="L104" s="40">
        <f t="shared" si="10"/>
        <v>2307120.7007985692</v>
      </c>
    </row>
    <row r="105" spans="2:12" ht="15.75" x14ac:dyDescent="0.25">
      <c r="B105" s="26">
        <f t="shared" si="11"/>
        <v>93</v>
      </c>
      <c r="C105" s="27">
        <f t="shared" si="12"/>
        <v>46054</v>
      </c>
      <c r="D105" s="28">
        <f t="shared" si="13"/>
        <v>4913690.0506311767</v>
      </c>
      <c r="E105" s="28">
        <f>IF(Table1[[#This Row],[Principal Opening]]&lt;E104,Table1[[#This Row],[Principal Opening]]+Table1[[#This Row],[Interest Portion]],E104)</f>
        <v>57901</v>
      </c>
      <c r="F105" s="28">
        <f t="shared" si="7"/>
        <v>40947.417088593145</v>
      </c>
      <c r="G105" s="28">
        <f t="shared" si="8"/>
        <v>16953.582911406855</v>
      </c>
      <c r="H105" s="28">
        <f t="shared" si="9"/>
        <v>4896736.46771977</v>
      </c>
      <c r="I105" s="29">
        <f>IF(Table1[[#This Row],[Principal Closing]]&lt;L105,Table1[[#This Row],[Principal Closing]],)</f>
        <v>0</v>
      </c>
      <c r="K105" s="37">
        <f>IF(Table1[[#This Row],[Principal Closing]]&lt;&gt;0,$L$6,$L$6+$G$10)</f>
        <v>15250.376404025406</v>
      </c>
      <c r="L105" s="38">
        <f t="shared" si="10"/>
        <v>2345594.7879746207</v>
      </c>
    </row>
    <row r="106" spans="2:12" ht="15.75" x14ac:dyDescent="0.25">
      <c r="B106" s="26">
        <f t="shared" si="11"/>
        <v>94</v>
      </c>
      <c r="C106" s="27">
        <f t="shared" si="12"/>
        <v>46082</v>
      </c>
      <c r="D106" s="28">
        <f t="shared" si="13"/>
        <v>4896736.46771977</v>
      </c>
      <c r="E106" s="28">
        <f>IF(Table1[[#This Row],[Principal Opening]]&lt;E105,Table1[[#This Row],[Principal Opening]]+Table1[[#This Row],[Interest Portion]],E105)</f>
        <v>57901</v>
      </c>
      <c r="F106" s="28">
        <f t="shared" si="7"/>
        <v>40806.137230998087</v>
      </c>
      <c r="G106" s="28">
        <f t="shared" si="8"/>
        <v>17094.862769001913</v>
      </c>
      <c r="H106" s="28">
        <f t="shared" si="9"/>
        <v>4879641.6049507679</v>
      </c>
      <c r="I106" s="29">
        <f>IF(Table1[[#This Row],[Principal Closing]]&lt;L106,Table1[[#This Row],[Principal Closing]],)</f>
        <v>0</v>
      </c>
      <c r="K106" s="39">
        <f>IF(Table1[[#This Row],[Principal Closing]]&lt;&gt;0,$L$6,$L$6+$G$10)</f>
        <v>15250.376404025406</v>
      </c>
      <c r="L106" s="41">
        <f t="shared" si="10"/>
        <v>2384453.6160224327</v>
      </c>
    </row>
    <row r="107" spans="2:12" ht="15.75" x14ac:dyDescent="0.25">
      <c r="B107" s="26">
        <f t="shared" si="11"/>
        <v>95</v>
      </c>
      <c r="C107" s="27">
        <f t="shared" si="12"/>
        <v>46113</v>
      </c>
      <c r="D107" s="28">
        <f t="shared" si="13"/>
        <v>4879641.6049507679</v>
      </c>
      <c r="E107" s="28">
        <f>IF(Table1[[#This Row],[Principal Opening]]&lt;E106,Table1[[#This Row],[Principal Opening]]+Table1[[#This Row],[Interest Portion]],E106)</f>
        <v>57901</v>
      </c>
      <c r="F107" s="28">
        <f t="shared" si="7"/>
        <v>40663.680041256397</v>
      </c>
      <c r="G107" s="28">
        <f t="shared" si="8"/>
        <v>17237.319958743603</v>
      </c>
      <c r="H107" s="28">
        <f t="shared" si="9"/>
        <v>4862404.2849920243</v>
      </c>
      <c r="I107" s="29">
        <f>IF(Table1[[#This Row],[Principal Closing]]&lt;L107,Table1[[#This Row],[Principal Closing]],)</f>
        <v>0</v>
      </c>
      <c r="K107" s="37">
        <f>IF(Table1[[#This Row],[Principal Closing]]&lt;&gt;0,$L$6,$L$6+$G$10)</f>
        <v>15250.376404025406</v>
      </c>
      <c r="L107" s="38">
        <f t="shared" si="10"/>
        <v>2423701.0323507227</v>
      </c>
    </row>
    <row r="108" spans="2:12" ht="15.75" x14ac:dyDescent="0.25">
      <c r="B108" s="26">
        <f t="shared" si="11"/>
        <v>96</v>
      </c>
      <c r="C108" s="27">
        <f t="shared" si="12"/>
        <v>46143</v>
      </c>
      <c r="D108" s="28">
        <f t="shared" si="13"/>
        <v>4862404.2849920243</v>
      </c>
      <c r="E108" s="28">
        <f>IF(Table1[[#This Row],[Principal Opening]]&lt;E107,Table1[[#This Row],[Principal Opening]]+Table1[[#This Row],[Interest Portion]],E107)</f>
        <v>57901</v>
      </c>
      <c r="F108" s="28">
        <f t="shared" si="7"/>
        <v>40520.035708266871</v>
      </c>
      <c r="G108" s="28">
        <f t="shared" si="8"/>
        <v>17380.964291733129</v>
      </c>
      <c r="H108" s="28">
        <f t="shared" si="9"/>
        <v>4845023.3207002915</v>
      </c>
      <c r="I108" s="29">
        <f>IF(Table1[[#This Row],[Principal Closing]]&lt;L108,Table1[[#This Row],[Principal Closing]],)</f>
        <v>0</v>
      </c>
      <c r="K108" s="39">
        <f>IF(Table1[[#This Row],[Principal Closing]]&lt;&gt;0,$L$6,$L$6+$G$10)</f>
        <v>15250.376404025406</v>
      </c>
      <c r="L108" s="40">
        <f t="shared" si="10"/>
        <v>2463340.9228422958</v>
      </c>
    </row>
    <row r="109" spans="2:12" ht="15.75" x14ac:dyDescent="0.25">
      <c r="B109" s="26">
        <f t="shared" si="11"/>
        <v>97</v>
      </c>
      <c r="C109" s="27">
        <f t="shared" si="12"/>
        <v>46174</v>
      </c>
      <c r="D109" s="28">
        <f t="shared" si="13"/>
        <v>4845023.3207002915</v>
      </c>
      <c r="E109" s="28">
        <f>IF(Table1[[#This Row],[Principal Opening]]&lt;E108,Table1[[#This Row],[Principal Opening]]+Table1[[#This Row],[Interest Portion]],E108)</f>
        <v>57901</v>
      </c>
      <c r="F109" s="28">
        <f t="shared" si="7"/>
        <v>40375.194339169095</v>
      </c>
      <c r="G109" s="28">
        <f t="shared" si="8"/>
        <v>17525.805660830905</v>
      </c>
      <c r="H109" s="28">
        <f t="shared" si="9"/>
        <v>4827497.5150394607</v>
      </c>
      <c r="I109" s="29">
        <f>IF(Table1[[#This Row],[Principal Closing]]&lt;L109,Table1[[#This Row],[Principal Closing]],)</f>
        <v>0</v>
      </c>
      <c r="K109" s="37">
        <f>IF(Table1[[#This Row],[Principal Closing]]&lt;&gt;0,$L$6,$L$6+$G$10)</f>
        <v>15250.376404025406</v>
      </c>
      <c r="L109" s="38">
        <f t="shared" si="10"/>
        <v>2503377.2122387849</v>
      </c>
    </row>
    <row r="110" spans="2:12" ht="15.75" x14ac:dyDescent="0.25">
      <c r="B110" s="26">
        <f t="shared" si="11"/>
        <v>98</v>
      </c>
      <c r="C110" s="27">
        <f t="shared" si="12"/>
        <v>46204</v>
      </c>
      <c r="D110" s="28">
        <f t="shared" si="13"/>
        <v>4827497.5150394607</v>
      </c>
      <c r="E110" s="28">
        <f>IF(Table1[[#This Row],[Principal Opening]]&lt;E109,Table1[[#This Row],[Principal Opening]]+Table1[[#This Row],[Interest Portion]],E109)</f>
        <v>57901</v>
      </c>
      <c r="F110" s="28">
        <f t="shared" si="7"/>
        <v>40229.145958662171</v>
      </c>
      <c r="G110" s="28">
        <f t="shared" si="8"/>
        <v>17671.854041337829</v>
      </c>
      <c r="H110" s="28">
        <f t="shared" si="9"/>
        <v>4809825.6609981228</v>
      </c>
      <c r="I110" s="29">
        <f>IF(Table1[[#This Row],[Principal Closing]]&lt;L110,Table1[[#This Row],[Principal Closing]],)</f>
        <v>0</v>
      </c>
      <c r="K110" s="39">
        <f>IF(Table1[[#This Row],[Principal Closing]]&lt;&gt;0,$L$6,$L$6+$G$10)</f>
        <v>15250.376404025406</v>
      </c>
      <c r="L110" s="40">
        <f t="shared" si="10"/>
        <v>2543813.8645292385</v>
      </c>
    </row>
    <row r="111" spans="2:12" ht="15.75" x14ac:dyDescent="0.25">
      <c r="B111" s="26">
        <f t="shared" si="11"/>
        <v>99</v>
      </c>
      <c r="C111" s="27">
        <f t="shared" si="12"/>
        <v>46235</v>
      </c>
      <c r="D111" s="28">
        <f t="shared" si="13"/>
        <v>4809825.6609981228</v>
      </c>
      <c r="E111" s="28">
        <f>IF(Table1[[#This Row],[Principal Opening]]&lt;E110,Table1[[#This Row],[Principal Opening]]+Table1[[#This Row],[Interest Portion]],E110)</f>
        <v>57901</v>
      </c>
      <c r="F111" s="28">
        <f t="shared" si="7"/>
        <v>40081.880508317692</v>
      </c>
      <c r="G111" s="28">
        <f t="shared" si="8"/>
        <v>17819.119491682308</v>
      </c>
      <c r="H111" s="28">
        <f t="shared" si="9"/>
        <v>4792006.5415064404</v>
      </c>
      <c r="I111" s="29">
        <f>IF(Table1[[#This Row],[Principal Closing]]&lt;L111,Table1[[#This Row],[Principal Closing]],)</f>
        <v>0</v>
      </c>
      <c r="K111" s="37">
        <f>IF(Table1[[#This Row],[Principal Closing]]&lt;&gt;0,$L$6,$L$6+$G$10)</f>
        <v>15250.376404025406</v>
      </c>
      <c r="L111" s="38">
        <f t="shared" si="10"/>
        <v>2584654.8833425967</v>
      </c>
    </row>
    <row r="112" spans="2:12" ht="15.75" x14ac:dyDescent="0.25">
      <c r="B112" s="26">
        <f t="shared" si="11"/>
        <v>100</v>
      </c>
      <c r="C112" s="27">
        <f t="shared" si="12"/>
        <v>46266</v>
      </c>
      <c r="D112" s="28">
        <f t="shared" si="13"/>
        <v>4792006.5415064404</v>
      </c>
      <c r="E112" s="28">
        <f>IF(Table1[[#This Row],[Principal Opening]]&lt;E111,Table1[[#This Row],[Principal Opening]]+Table1[[#This Row],[Interest Portion]],E111)</f>
        <v>57901</v>
      </c>
      <c r="F112" s="28">
        <f t="shared" si="7"/>
        <v>39933.387845887009</v>
      </c>
      <c r="G112" s="28">
        <f t="shared" si="8"/>
        <v>17967.612154112991</v>
      </c>
      <c r="H112" s="28">
        <f t="shared" si="9"/>
        <v>4774038.9293523272</v>
      </c>
      <c r="I112" s="29">
        <f>IF(Table1[[#This Row],[Principal Closing]]&lt;L112,Table1[[#This Row],[Principal Closing]],)</f>
        <v>0</v>
      </c>
      <c r="K112" s="39">
        <f>IF(Table1[[#This Row],[Principal Closing]]&lt;&gt;0,$L$6,$L$6+$G$10)</f>
        <v>15250.376404025406</v>
      </c>
      <c r="L112" s="40">
        <f t="shared" si="10"/>
        <v>2625904.3123440887</v>
      </c>
    </row>
    <row r="113" spans="2:12" ht="15.75" x14ac:dyDescent="0.25">
      <c r="B113" s="26">
        <f t="shared" si="11"/>
        <v>101</v>
      </c>
      <c r="C113" s="27">
        <f t="shared" si="12"/>
        <v>46296</v>
      </c>
      <c r="D113" s="28">
        <f t="shared" si="13"/>
        <v>4774038.9293523272</v>
      </c>
      <c r="E113" s="28">
        <f>IF(Table1[[#This Row],[Principal Opening]]&lt;E112,Table1[[#This Row],[Principal Opening]]+Table1[[#This Row],[Interest Portion]],E112)</f>
        <v>57901</v>
      </c>
      <c r="F113" s="28">
        <f t="shared" si="7"/>
        <v>39783.65774460273</v>
      </c>
      <c r="G113" s="28">
        <f t="shared" si="8"/>
        <v>18117.34225539727</v>
      </c>
      <c r="H113" s="28">
        <f t="shared" si="9"/>
        <v>4755921.5870969296</v>
      </c>
      <c r="I113" s="29">
        <f>IF(Table1[[#This Row],[Principal Closing]]&lt;L113,Table1[[#This Row],[Principal Closing]],)</f>
        <v>0</v>
      </c>
      <c r="K113" s="37">
        <f>IF(Table1[[#This Row],[Principal Closing]]&lt;&gt;0,$L$6,$L$6+$G$10)</f>
        <v>15250.376404025406</v>
      </c>
      <c r="L113" s="38">
        <f t="shared" si="10"/>
        <v>2667566.2356355954</v>
      </c>
    </row>
    <row r="114" spans="2:12" ht="15.75" x14ac:dyDescent="0.25">
      <c r="B114" s="26">
        <f t="shared" si="11"/>
        <v>102</v>
      </c>
      <c r="C114" s="27">
        <f t="shared" si="12"/>
        <v>46327</v>
      </c>
      <c r="D114" s="28">
        <f t="shared" si="13"/>
        <v>4755921.5870969296</v>
      </c>
      <c r="E114" s="28">
        <f>IF(Table1[[#This Row],[Principal Opening]]&lt;E113,Table1[[#This Row],[Principal Opening]]+Table1[[#This Row],[Interest Portion]],E113)</f>
        <v>57901</v>
      </c>
      <c r="F114" s="28">
        <f t="shared" si="7"/>
        <v>39632.679892474414</v>
      </c>
      <c r="G114" s="28">
        <f t="shared" si="8"/>
        <v>18268.320107525586</v>
      </c>
      <c r="H114" s="28">
        <f t="shared" si="9"/>
        <v>4737653.2669894043</v>
      </c>
      <c r="I114" s="29">
        <f>IF(Table1[[#This Row],[Principal Closing]]&lt;L114,Table1[[#This Row],[Principal Closing]],)</f>
        <v>0</v>
      </c>
      <c r="K114" s="39">
        <f>IF(Table1[[#This Row],[Principal Closing]]&lt;&gt;0,$L$6,$L$6+$G$10)</f>
        <v>15250.376404025406</v>
      </c>
      <c r="L114" s="40">
        <f t="shared" si="10"/>
        <v>2709644.778160017</v>
      </c>
    </row>
    <row r="115" spans="2:12" ht="15.75" x14ac:dyDescent="0.25">
      <c r="B115" s="26">
        <f t="shared" si="11"/>
        <v>103</v>
      </c>
      <c r="C115" s="27">
        <f t="shared" si="12"/>
        <v>46357</v>
      </c>
      <c r="D115" s="28">
        <f t="shared" si="13"/>
        <v>4737653.2669894043</v>
      </c>
      <c r="E115" s="28">
        <f>IF(Table1[[#This Row],[Principal Opening]]&lt;E114,Table1[[#This Row],[Principal Opening]]+Table1[[#This Row],[Interest Portion]],E114)</f>
        <v>57901</v>
      </c>
      <c r="F115" s="28">
        <f t="shared" si="7"/>
        <v>39480.443891578376</v>
      </c>
      <c r="G115" s="28">
        <f t="shared" si="8"/>
        <v>18420.556108421624</v>
      </c>
      <c r="H115" s="28">
        <f t="shared" si="9"/>
        <v>4719232.7108809827</v>
      </c>
      <c r="I115" s="29">
        <f>IF(Table1[[#This Row],[Principal Closing]]&lt;L115,Table1[[#This Row],[Principal Closing]],)</f>
        <v>0</v>
      </c>
      <c r="K115" s="37">
        <f>IF(Table1[[#This Row],[Principal Closing]]&lt;&gt;0,$L$6,$L$6+$G$10)</f>
        <v>15250.376404025406</v>
      </c>
      <c r="L115" s="38">
        <f t="shared" si="10"/>
        <v>2752144.1061096829</v>
      </c>
    </row>
    <row r="116" spans="2:12" ht="15.75" x14ac:dyDescent="0.25">
      <c r="B116" s="26">
        <f t="shared" si="11"/>
        <v>104</v>
      </c>
      <c r="C116" s="27">
        <f t="shared" si="12"/>
        <v>46388</v>
      </c>
      <c r="D116" s="28">
        <f t="shared" si="13"/>
        <v>4719232.7108809827</v>
      </c>
      <c r="E116" s="28">
        <f>IF(Table1[[#This Row],[Principal Opening]]&lt;E115,Table1[[#This Row],[Principal Opening]]+Table1[[#This Row],[Interest Portion]],E115)</f>
        <v>57901</v>
      </c>
      <c r="F116" s="28">
        <f t="shared" si="7"/>
        <v>39326.939257341524</v>
      </c>
      <c r="G116" s="28">
        <f t="shared" si="8"/>
        <v>18574.060742658476</v>
      </c>
      <c r="H116" s="28">
        <f t="shared" si="9"/>
        <v>4700658.6501383241</v>
      </c>
      <c r="I116" s="29">
        <f>IF(Table1[[#This Row],[Principal Closing]]&lt;L116,Table1[[#This Row],[Principal Closing]],)</f>
        <v>0</v>
      </c>
      <c r="K116" s="39">
        <f>IF(Table1[[#This Row],[Principal Closing]]&lt;&gt;0,$L$6,$L$6+$G$10)</f>
        <v>15250.376404025406</v>
      </c>
      <c r="L116" s="40">
        <f t="shared" si="10"/>
        <v>2795068.4273388456</v>
      </c>
    </row>
    <row r="117" spans="2:12" ht="15.75" x14ac:dyDescent="0.25">
      <c r="B117" s="26">
        <f t="shared" si="11"/>
        <v>105</v>
      </c>
      <c r="C117" s="27">
        <f t="shared" si="12"/>
        <v>46419</v>
      </c>
      <c r="D117" s="28">
        <f t="shared" si="13"/>
        <v>4700658.6501383241</v>
      </c>
      <c r="E117" s="28">
        <f>IF(Table1[[#This Row],[Principal Opening]]&lt;E116,Table1[[#This Row],[Principal Opening]]+Table1[[#This Row],[Interest Portion]],E116)</f>
        <v>57901</v>
      </c>
      <c r="F117" s="28">
        <f t="shared" si="7"/>
        <v>39172.155417819369</v>
      </c>
      <c r="G117" s="28">
        <f t="shared" si="8"/>
        <v>18728.844582180631</v>
      </c>
      <c r="H117" s="28">
        <f t="shared" si="9"/>
        <v>4681929.8055561436</v>
      </c>
      <c r="I117" s="29">
        <f>IF(Table1[[#This Row],[Principal Closing]]&lt;L117,Table1[[#This Row],[Principal Closing]],)</f>
        <v>0</v>
      </c>
      <c r="K117" s="37">
        <f>IF(Table1[[#This Row],[Principal Closing]]&lt;&gt;0,$L$6,$L$6+$G$10)</f>
        <v>15250.376404025406</v>
      </c>
      <c r="L117" s="38">
        <f t="shared" si="10"/>
        <v>2838421.9917802997</v>
      </c>
    </row>
    <row r="118" spans="2:12" ht="15.75" x14ac:dyDescent="0.25">
      <c r="B118" s="26">
        <f t="shared" si="11"/>
        <v>106</v>
      </c>
      <c r="C118" s="27">
        <f t="shared" si="12"/>
        <v>46447</v>
      </c>
      <c r="D118" s="28">
        <f t="shared" si="13"/>
        <v>4681929.8055561436</v>
      </c>
      <c r="E118" s="28">
        <f>IF(Table1[[#This Row],[Principal Opening]]&lt;E117,Table1[[#This Row],[Principal Opening]]+Table1[[#This Row],[Interest Portion]],E117)</f>
        <v>57901</v>
      </c>
      <c r="F118" s="28">
        <f t="shared" si="7"/>
        <v>39016.081712967869</v>
      </c>
      <c r="G118" s="28">
        <f t="shared" si="8"/>
        <v>18884.918287032131</v>
      </c>
      <c r="H118" s="28">
        <f t="shared" si="9"/>
        <v>4663044.8872691114</v>
      </c>
      <c r="I118" s="29">
        <f>IF(Table1[[#This Row],[Principal Closing]]&lt;L118,Table1[[#This Row],[Principal Closing]],)</f>
        <v>0</v>
      </c>
      <c r="K118" s="39">
        <f>IF(Table1[[#This Row],[Principal Closing]]&lt;&gt;0,$L$6,$L$6+$G$10)</f>
        <v>15250.376404025406</v>
      </c>
      <c r="L118" s="40">
        <f t="shared" si="10"/>
        <v>2882209.0918661687</v>
      </c>
    </row>
    <row r="119" spans="2:12" ht="15.75" x14ac:dyDescent="0.25">
      <c r="B119" s="26">
        <f t="shared" si="11"/>
        <v>107</v>
      </c>
      <c r="C119" s="27">
        <f t="shared" si="12"/>
        <v>46478</v>
      </c>
      <c r="D119" s="28">
        <f t="shared" si="13"/>
        <v>4663044.8872691114</v>
      </c>
      <c r="E119" s="28">
        <f>IF(Table1[[#This Row],[Principal Opening]]&lt;E118,Table1[[#This Row],[Principal Opening]]+Table1[[#This Row],[Interest Portion]],E118)</f>
        <v>57901</v>
      </c>
      <c r="F119" s="28">
        <f t="shared" si="7"/>
        <v>38858.707393909259</v>
      </c>
      <c r="G119" s="28">
        <f t="shared" si="8"/>
        <v>19042.292606090741</v>
      </c>
      <c r="H119" s="28">
        <f t="shared" si="9"/>
        <v>4644002.5946630202</v>
      </c>
      <c r="I119" s="29">
        <f>IF(Table1[[#This Row],[Principal Closing]]&lt;L119,Table1[[#This Row],[Principal Closing]],)</f>
        <v>0</v>
      </c>
      <c r="K119" s="37">
        <f>IF(Table1[[#This Row],[Principal Closing]]&lt;&gt;0,$L$6,$L$6+$G$10)</f>
        <v>15250.376404025406</v>
      </c>
      <c r="L119" s="38">
        <f t="shared" si="10"/>
        <v>2926434.0629528961</v>
      </c>
    </row>
    <row r="120" spans="2:12" ht="15.75" x14ac:dyDescent="0.25">
      <c r="B120" s="26">
        <f t="shared" si="11"/>
        <v>108</v>
      </c>
      <c r="C120" s="27">
        <f t="shared" si="12"/>
        <v>46508</v>
      </c>
      <c r="D120" s="28">
        <f t="shared" si="13"/>
        <v>4644002.5946630202</v>
      </c>
      <c r="E120" s="28">
        <f>IF(Table1[[#This Row],[Principal Opening]]&lt;E119,Table1[[#This Row],[Principal Opening]]+Table1[[#This Row],[Interest Portion]],E119)</f>
        <v>57901</v>
      </c>
      <c r="F120" s="28">
        <f t="shared" si="7"/>
        <v>38700.021622191838</v>
      </c>
      <c r="G120" s="28">
        <f t="shared" si="8"/>
        <v>19200.978377808162</v>
      </c>
      <c r="H120" s="28">
        <f t="shared" si="9"/>
        <v>4624801.6162852123</v>
      </c>
      <c r="I120" s="29">
        <f>IF(Table1[[#This Row],[Principal Closing]]&lt;L120,Table1[[#This Row],[Principal Closing]],)</f>
        <v>0</v>
      </c>
      <c r="K120" s="39">
        <f>IF(Table1[[#This Row],[Principal Closing]]&lt;&gt;0,$L$6,$L$6+$G$10)</f>
        <v>15250.376404025406</v>
      </c>
      <c r="L120" s="40">
        <f t="shared" si="10"/>
        <v>2971101.2837504908</v>
      </c>
    </row>
    <row r="121" spans="2:12" ht="15.75" x14ac:dyDescent="0.25">
      <c r="B121" s="26">
        <f t="shared" si="11"/>
        <v>109</v>
      </c>
      <c r="C121" s="27">
        <f t="shared" si="12"/>
        <v>46539</v>
      </c>
      <c r="D121" s="28">
        <f t="shared" si="13"/>
        <v>4624801.6162852123</v>
      </c>
      <c r="E121" s="28">
        <f>IF(Table1[[#This Row],[Principal Opening]]&lt;E120,Table1[[#This Row],[Principal Opening]]+Table1[[#This Row],[Interest Portion]],E120)</f>
        <v>57901</v>
      </c>
      <c r="F121" s="28">
        <f t="shared" si="7"/>
        <v>38540.013469043442</v>
      </c>
      <c r="G121" s="28">
        <f t="shared" si="8"/>
        <v>19360.986530956558</v>
      </c>
      <c r="H121" s="28">
        <f t="shared" si="9"/>
        <v>4605440.6297542555</v>
      </c>
      <c r="I121" s="29">
        <f>IF(Table1[[#This Row],[Principal Closing]]&lt;L121,Table1[[#This Row],[Principal Closing]],)</f>
        <v>0</v>
      </c>
      <c r="K121" s="37">
        <f>IF(Table1[[#This Row],[Principal Closing]]&lt;&gt;0,$L$6,$L$6+$G$10)</f>
        <v>15250.376404025406</v>
      </c>
      <c r="L121" s="38">
        <f t="shared" si="10"/>
        <v>3016215.1767560616</v>
      </c>
    </row>
    <row r="122" spans="2:12" ht="15.75" x14ac:dyDescent="0.25">
      <c r="B122" s="26">
        <f t="shared" si="11"/>
        <v>110</v>
      </c>
      <c r="C122" s="27">
        <f t="shared" si="12"/>
        <v>46569</v>
      </c>
      <c r="D122" s="28">
        <f t="shared" si="13"/>
        <v>4605440.6297542555</v>
      </c>
      <c r="E122" s="28">
        <f>IF(Table1[[#This Row],[Principal Opening]]&lt;E121,Table1[[#This Row],[Principal Opening]]+Table1[[#This Row],[Interest Portion]],E121)</f>
        <v>57901</v>
      </c>
      <c r="F122" s="28">
        <f t="shared" si="7"/>
        <v>38378.671914618797</v>
      </c>
      <c r="G122" s="28">
        <f t="shared" si="8"/>
        <v>19522.328085381203</v>
      </c>
      <c r="H122" s="28">
        <f t="shared" si="9"/>
        <v>4585918.301668874</v>
      </c>
      <c r="I122" s="29">
        <f>IF(Table1[[#This Row],[Principal Closing]]&lt;L122,Table1[[#This Row],[Principal Closing]],)</f>
        <v>0</v>
      </c>
      <c r="K122" s="39">
        <f>IF(Table1[[#This Row],[Principal Closing]]&lt;&gt;0,$L$6,$L$6+$G$10)</f>
        <v>15250.376404025406</v>
      </c>
      <c r="L122" s="40">
        <f t="shared" si="10"/>
        <v>3061780.2086916883</v>
      </c>
    </row>
    <row r="123" spans="2:12" ht="15.75" x14ac:dyDescent="0.25">
      <c r="B123" s="26">
        <f t="shared" si="11"/>
        <v>111</v>
      </c>
      <c r="C123" s="27">
        <f t="shared" si="12"/>
        <v>46600</v>
      </c>
      <c r="D123" s="28">
        <f t="shared" si="13"/>
        <v>4585918.301668874</v>
      </c>
      <c r="E123" s="28">
        <f>IF(Table1[[#This Row],[Principal Opening]]&lt;E122,Table1[[#This Row],[Principal Opening]]+Table1[[#This Row],[Interest Portion]],E122)</f>
        <v>57901</v>
      </c>
      <c r="F123" s="28">
        <f t="shared" si="7"/>
        <v>38215.985847240619</v>
      </c>
      <c r="G123" s="28">
        <f t="shared" si="8"/>
        <v>19685.014152759381</v>
      </c>
      <c r="H123" s="28">
        <f t="shared" si="9"/>
        <v>4566233.2875161143</v>
      </c>
      <c r="I123" s="29">
        <f>IF(Table1[[#This Row],[Principal Closing]]&lt;L123,Table1[[#This Row],[Principal Closing]],)</f>
        <v>0</v>
      </c>
      <c r="K123" s="37">
        <f>IF(Table1[[#This Row],[Principal Closing]]&lt;&gt;0,$L$6,$L$6+$G$10)</f>
        <v>15250.376404025406</v>
      </c>
      <c r="L123" s="38">
        <f t="shared" si="10"/>
        <v>3107800.8909466709</v>
      </c>
    </row>
    <row r="124" spans="2:12" ht="15.75" x14ac:dyDescent="0.25">
      <c r="B124" s="26">
        <f t="shared" si="11"/>
        <v>112</v>
      </c>
      <c r="C124" s="27">
        <f t="shared" si="12"/>
        <v>46631</v>
      </c>
      <c r="D124" s="28">
        <f t="shared" si="13"/>
        <v>4566233.2875161143</v>
      </c>
      <c r="E124" s="28">
        <f>IF(Table1[[#This Row],[Principal Opening]]&lt;E123,Table1[[#This Row],[Principal Opening]]+Table1[[#This Row],[Interest Portion]],E123)</f>
        <v>57901</v>
      </c>
      <c r="F124" s="28">
        <f t="shared" si="7"/>
        <v>38051.944062634291</v>
      </c>
      <c r="G124" s="28">
        <f t="shared" si="8"/>
        <v>19849.055937365709</v>
      </c>
      <c r="H124" s="28">
        <f t="shared" si="9"/>
        <v>4546384.2315787487</v>
      </c>
      <c r="I124" s="29">
        <f>IF(Table1[[#This Row],[Principal Closing]]&lt;L124,Table1[[#This Row],[Principal Closing]],)</f>
        <v>0</v>
      </c>
      <c r="K124" s="39">
        <f>IF(Table1[[#This Row],[Principal Closing]]&lt;&gt;0,$L$6,$L$6+$G$10)</f>
        <v>15250.376404025406</v>
      </c>
      <c r="L124" s="40">
        <f t="shared" si="10"/>
        <v>3154281.7800242035</v>
      </c>
    </row>
    <row r="125" spans="2:12" ht="15.75" x14ac:dyDescent="0.25">
      <c r="B125" s="26">
        <f t="shared" si="11"/>
        <v>113</v>
      </c>
      <c r="C125" s="27">
        <f t="shared" si="12"/>
        <v>46661</v>
      </c>
      <c r="D125" s="28">
        <f t="shared" si="13"/>
        <v>4546384.2315787487</v>
      </c>
      <c r="E125" s="28">
        <f>IF(Table1[[#This Row],[Principal Opening]]&lt;E124,Table1[[#This Row],[Principal Opening]]+Table1[[#This Row],[Interest Portion]],E124)</f>
        <v>57901</v>
      </c>
      <c r="F125" s="28">
        <f t="shared" si="7"/>
        <v>37886.535263156242</v>
      </c>
      <c r="G125" s="28">
        <f t="shared" si="8"/>
        <v>20014.464736843758</v>
      </c>
      <c r="H125" s="28">
        <f t="shared" si="9"/>
        <v>4526369.7668419052</v>
      </c>
      <c r="I125" s="29">
        <f>IF(Table1[[#This Row],[Principal Closing]]&lt;L125,Table1[[#This Row],[Principal Closing]],)</f>
        <v>0</v>
      </c>
      <c r="K125" s="37">
        <f>IF(Table1[[#This Row],[Principal Closing]]&lt;&gt;0,$L$6,$L$6+$G$10)</f>
        <v>15250.376404025406</v>
      </c>
      <c r="L125" s="38">
        <f t="shared" si="10"/>
        <v>3201227.4779925114</v>
      </c>
    </row>
    <row r="126" spans="2:12" ht="15.75" x14ac:dyDescent="0.25">
      <c r="B126" s="26">
        <f t="shared" si="11"/>
        <v>114</v>
      </c>
      <c r="C126" s="27">
        <f t="shared" si="12"/>
        <v>46692</v>
      </c>
      <c r="D126" s="28">
        <f t="shared" si="13"/>
        <v>4526369.7668419052</v>
      </c>
      <c r="E126" s="28">
        <f>IF(Table1[[#This Row],[Principal Opening]]&lt;E125,Table1[[#This Row],[Principal Opening]]+Table1[[#This Row],[Interest Portion]],E125)</f>
        <v>57901</v>
      </c>
      <c r="F126" s="28">
        <f t="shared" si="7"/>
        <v>37719.74805701588</v>
      </c>
      <c r="G126" s="28">
        <f t="shared" si="8"/>
        <v>20181.25194298412</v>
      </c>
      <c r="H126" s="28">
        <f t="shared" si="9"/>
        <v>4506188.5148989214</v>
      </c>
      <c r="I126" s="29">
        <f>IF(Table1[[#This Row],[Principal Closing]]&lt;L126,Table1[[#This Row],[Principal Closing]],)</f>
        <v>0</v>
      </c>
      <c r="K126" s="39">
        <f>IF(Table1[[#This Row],[Principal Closing]]&lt;&gt;0,$L$6,$L$6+$G$10)</f>
        <v>15250.376404025406</v>
      </c>
      <c r="L126" s="40">
        <f t="shared" si="10"/>
        <v>3248642.6329405024</v>
      </c>
    </row>
    <row r="127" spans="2:12" ht="15.75" x14ac:dyDescent="0.25">
      <c r="B127" s="26">
        <f t="shared" si="11"/>
        <v>115</v>
      </c>
      <c r="C127" s="27">
        <f t="shared" si="12"/>
        <v>46722</v>
      </c>
      <c r="D127" s="28">
        <f t="shared" si="13"/>
        <v>4506188.5148989214</v>
      </c>
      <c r="E127" s="28">
        <f>IF(Table1[[#This Row],[Principal Opening]]&lt;E126,Table1[[#This Row],[Principal Opening]]+Table1[[#This Row],[Interest Portion]],E126)</f>
        <v>57901</v>
      </c>
      <c r="F127" s="28">
        <f t="shared" si="7"/>
        <v>37551.570957491014</v>
      </c>
      <c r="G127" s="28">
        <f t="shared" si="8"/>
        <v>20349.429042508986</v>
      </c>
      <c r="H127" s="28">
        <f t="shared" si="9"/>
        <v>4485839.0858564125</v>
      </c>
      <c r="I127" s="29">
        <f>IF(Table1[[#This Row],[Principal Closing]]&lt;L127,Table1[[#This Row],[Principal Closing]],)</f>
        <v>0</v>
      </c>
      <c r="K127" s="37">
        <f>IF(Table1[[#This Row],[Principal Closing]]&lt;&gt;0,$L$6,$L$6+$G$10)</f>
        <v>15250.376404025406</v>
      </c>
      <c r="L127" s="38">
        <f t="shared" si="10"/>
        <v>3296531.9394379733</v>
      </c>
    </row>
    <row r="128" spans="2:12" ht="15.75" x14ac:dyDescent="0.25">
      <c r="B128" s="26">
        <f t="shared" si="11"/>
        <v>116</v>
      </c>
      <c r="C128" s="27">
        <f t="shared" si="12"/>
        <v>46753</v>
      </c>
      <c r="D128" s="28">
        <f t="shared" si="13"/>
        <v>4485839.0858564125</v>
      </c>
      <c r="E128" s="28">
        <f>IF(Table1[[#This Row],[Principal Opening]]&lt;E127,Table1[[#This Row],[Principal Opening]]+Table1[[#This Row],[Interest Portion]],E127)</f>
        <v>57901</v>
      </c>
      <c r="F128" s="28">
        <f t="shared" si="7"/>
        <v>37381.992382136777</v>
      </c>
      <c r="G128" s="28">
        <f t="shared" si="8"/>
        <v>20519.007617863223</v>
      </c>
      <c r="H128" s="28">
        <f t="shared" si="9"/>
        <v>4465320.0782385496</v>
      </c>
      <c r="I128" s="29">
        <f>IF(Table1[[#This Row],[Principal Closing]]&lt;L128,Table1[[#This Row],[Principal Closing]],)</f>
        <v>0</v>
      </c>
      <c r="K128" s="39">
        <f>IF(Table1[[#This Row],[Principal Closing]]&lt;&gt;0,$L$6,$L$6+$G$10)</f>
        <v>15250.376404025406</v>
      </c>
      <c r="L128" s="40">
        <f t="shared" si="10"/>
        <v>3344900.1390004191</v>
      </c>
    </row>
    <row r="129" spans="2:12" ht="15.75" x14ac:dyDescent="0.25">
      <c r="B129" s="26">
        <f t="shared" si="11"/>
        <v>117</v>
      </c>
      <c r="C129" s="27">
        <f t="shared" si="12"/>
        <v>46784</v>
      </c>
      <c r="D129" s="28">
        <f t="shared" si="13"/>
        <v>4465320.0782385496</v>
      </c>
      <c r="E129" s="28">
        <f>IF(Table1[[#This Row],[Principal Opening]]&lt;E128,Table1[[#This Row],[Principal Opening]]+Table1[[#This Row],[Interest Portion]],E128)</f>
        <v>57901</v>
      </c>
      <c r="F129" s="28">
        <f t="shared" si="7"/>
        <v>37211.000651987917</v>
      </c>
      <c r="G129" s="28">
        <f t="shared" si="8"/>
        <v>20689.999348012083</v>
      </c>
      <c r="H129" s="28">
        <f t="shared" si="9"/>
        <v>4444630.0788905378</v>
      </c>
      <c r="I129" s="29">
        <f>IF(Table1[[#This Row],[Principal Closing]]&lt;L129,Table1[[#This Row],[Principal Closing]],)</f>
        <v>0</v>
      </c>
      <c r="K129" s="37">
        <f>IF(Table1[[#This Row],[Principal Closing]]&lt;&gt;0,$L$6,$L$6+$G$10)</f>
        <v>15250.376404025406</v>
      </c>
      <c r="L129" s="38">
        <f t="shared" si="10"/>
        <v>3393752.020558489</v>
      </c>
    </row>
    <row r="130" spans="2:12" ht="15.75" x14ac:dyDescent="0.25">
      <c r="B130" s="26">
        <f t="shared" si="11"/>
        <v>118</v>
      </c>
      <c r="C130" s="27">
        <f t="shared" si="12"/>
        <v>46813</v>
      </c>
      <c r="D130" s="28">
        <f t="shared" si="13"/>
        <v>4444630.0788905378</v>
      </c>
      <c r="E130" s="28">
        <f>IF(Table1[[#This Row],[Principal Opening]]&lt;E129,Table1[[#This Row],[Principal Opening]]+Table1[[#This Row],[Interest Portion]],E129)</f>
        <v>57901</v>
      </c>
      <c r="F130" s="28">
        <f t="shared" si="7"/>
        <v>37038.58399075448</v>
      </c>
      <c r="G130" s="28">
        <f t="shared" si="8"/>
        <v>20862.41600924552</v>
      </c>
      <c r="H130" s="28">
        <f t="shared" si="9"/>
        <v>4423767.6628812924</v>
      </c>
      <c r="I130" s="29">
        <f>IF(Table1[[#This Row],[Principal Closing]]&lt;L130,Table1[[#This Row],[Principal Closing]],)</f>
        <v>0</v>
      </c>
      <c r="K130" s="39">
        <f>IF(Table1[[#This Row],[Principal Closing]]&lt;&gt;0,$L$6,$L$6+$G$10)</f>
        <v>15250.376404025406</v>
      </c>
      <c r="L130" s="40">
        <f t="shared" si="10"/>
        <v>3443092.4209321397</v>
      </c>
    </row>
    <row r="131" spans="2:12" ht="15.75" x14ac:dyDescent="0.25">
      <c r="B131" s="26">
        <f t="shared" si="11"/>
        <v>119</v>
      </c>
      <c r="C131" s="27">
        <f t="shared" si="12"/>
        <v>46844</v>
      </c>
      <c r="D131" s="28">
        <f t="shared" si="13"/>
        <v>4423767.6628812924</v>
      </c>
      <c r="E131" s="28">
        <f>IF(Table1[[#This Row],[Principal Opening]]&lt;E130,Table1[[#This Row],[Principal Opening]]+Table1[[#This Row],[Interest Portion]],E130)</f>
        <v>57901</v>
      </c>
      <c r="F131" s="28">
        <f t="shared" si="7"/>
        <v>36864.730524010774</v>
      </c>
      <c r="G131" s="28">
        <f t="shared" si="8"/>
        <v>21036.269475989226</v>
      </c>
      <c r="H131" s="28">
        <f t="shared" si="9"/>
        <v>4402731.3934053034</v>
      </c>
      <c r="I131" s="29">
        <f>IF(Table1[[#This Row],[Principal Closing]]&lt;L131,Table1[[#This Row],[Principal Closing]],)</f>
        <v>0</v>
      </c>
      <c r="K131" s="37">
        <f>IF(Table1[[#This Row],[Principal Closing]]&lt;&gt;0,$L$6,$L$6+$G$10)</f>
        <v>15250.376404025406</v>
      </c>
      <c r="L131" s="38">
        <f t="shared" si="10"/>
        <v>3492926.225309527</v>
      </c>
    </row>
    <row r="132" spans="2:12" ht="15.75" x14ac:dyDescent="0.25">
      <c r="B132" s="26">
        <f t="shared" si="11"/>
        <v>120</v>
      </c>
      <c r="C132" s="27">
        <f t="shared" si="12"/>
        <v>46874</v>
      </c>
      <c r="D132" s="28">
        <f t="shared" si="13"/>
        <v>4402731.3934053034</v>
      </c>
      <c r="E132" s="28">
        <f>IF(Table1[[#This Row],[Principal Opening]]&lt;E131,Table1[[#This Row],[Principal Opening]]+Table1[[#This Row],[Interest Portion]],E131)</f>
        <v>57901</v>
      </c>
      <c r="F132" s="28">
        <f t="shared" si="7"/>
        <v>36689.428278377534</v>
      </c>
      <c r="G132" s="28">
        <f t="shared" si="8"/>
        <v>21211.571721622466</v>
      </c>
      <c r="H132" s="28">
        <f t="shared" si="9"/>
        <v>4381519.8216836806</v>
      </c>
      <c r="I132" s="29">
        <f>IF(Table1[[#This Row],[Principal Closing]]&lt;L132,Table1[[#This Row],[Principal Closing]],)</f>
        <v>0</v>
      </c>
      <c r="K132" s="39">
        <f>IF(Table1[[#This Row],[Principal Closing]]&lt;&gt;0,$L$6,$L$6+$G$10)</f>
        <v>15250.376404025406</v>
      </c>
      <c r="L132" s="40">
        <f t="shared" si="10"/>
        <v>3543258.3677306883</v>
      </c>
    </row>
    <row r="133" spans="2:12" ht="15.75" x14ac:dyDescent="0.25">
      <c r="B133" s="26">
        <f t="shared" si="11"/>
        <v>121</v>
      </c>
      <c r="C133" s="27">
        <f t="shared" si="12"/>
        <v>46905</v>
      </c>
      <c r="D133" s="28">
        <f t="shared" si="13"/>
        <v>4381519.8216836806</v>
      </c>
      <c r="E133" s="28">
        <f>IF(Table1[[#This Row],[Principal Opening]]&lt;E132,Table1[[#This Row],[Principal Opening]]+Table1[[#This Row],[Interest Portion]],E132)</f>
        <v>57901</v>
      </c>
      <c r="F133" s="28">
        <f t="shared" si="7"/>
        <v>36512.665180697339</v>
      </c>
      <c r="G133" s="28">
        <f t="shared" si="8"/>
        <v>21388.334819302661</v>
      </c>
      <c r="H133" s="28">
        <f t="shared" si="9"/>
        <v>4360131.4868643777</v>
      </c>
      <c r="I133" s="29">
        <f>IF(Table1[[#This Row],[Principal Closing]]&lt;L133,Table1[[#This Row],[Principal Closing]],)</f>
        <v>0</v>
      </c>
      <c r="K133" s="37">
        <f>IF(Table1[[#This Row],[Principal Closing]]&lt;&gt;0,$L$6,$L$6+$G$10)</f>
        <v>15250.376404025406</v>
      </c>
      <c r="L133" s="38">
        <f t="shared" si="10"/>
        <v>3594093.831576061</v>
      </c>
    </row>
    <row r="134" spans="2:12" ht="15.75" x14ac:dyDescent="0.25">
      <c r="B134" s="26">
        <f t="shared" si="11"/>
        <v>122</v>
      </c>
      <c r="C134" s="27">
        <f t="shared" si="12"/>
        <v>46935</v>
      </c>
      <c r="D134" s="28">
        <f t="shared" si="13"/>
        <v>4360131.4868643777</v>
      </c>
      <c r="E134" s="28">
        <f>IF(Table1[[#This Row],[Principal Opening]]&lt;E133,Table1[[#This Row],[Principal Opening]]+Table1[[#This Row],[Interest Portion]],E133)</f>
        <v>57901</v>
      </c>
      <c r="F134" s="28">
        <f t="shared" si="7"/>
        <v>36334.429057203153</v>
      </c>
      <c r="G134" s="28">
        <f t="shared" si="8"/>
        <v>21566.570942796847</v>
      </c>
      <c r="H134" s="28">
        <f t="shared" si="9"/>
        <v>4338564.915921581</v>
      </c>
      <c r="I134" s="29">
        <f>IF(Table1[[#This Row],[Principal Closing]]&lt;L134,Table1[[#This Row],[Principal Closing]],)</f>
        <v>0</v>
      </c>
      <c r="K134" s="39">
        <f>IF(Table1[[#This Row],[Principal Closing]]&lt;&gt;0,$L$6,$L$6+$G$10)</f>
        <v>15250.376404025406</v>
      </c>
      <c r="L134" s="40">
        <f t="shared" si="10"/>
        <v>3645437.6500598872</v>
      </c>
    </row>
    <row r="135" spans="2:12" ht="15.75" x14ac:dyDescent="0.25">
      <c r="B135" s="26">
        <f t="shared" si="11"/>
        <v>123</v>
      </c>
      <c r="C135" s="27">
        <f t="shared" si="12"/>
        <v>46966</v>
      </c>
      <c r="D135" s="28">
        <f t="shared" si="13"/>
        <v>4338564.915921581</v>
      </c>
      <c r="E135" s="28">
        <f>IF(Table1[[#This Row],[Principal Opening]]&lt;E134,Table1[[#This Row],[Principal Opening]]+Table1[[#This Row],[Interest Portion]],E134)</f>
        <v>57901</v>
      </c>
      <c r="F135" s="28">
        <f t="shared" si="7"/>
        <v>36154.707632679841</v>
      </c>
      <c r="G135" s="28">
        <f t="shared" si="8"/>
        <v>21746.292367320159</v>
      </c>
      <c r="H135" s="28">
        <f t="shared" si="9"/>
        <v>4316818.6235542605</v>
      </c>
      <c r="I135" s="29">
        <f>IF(Table1[[#This Row],[Principal Closing]]&lt;L135,Table1[[#This Row],[Principal Closing]],)</f>
        <v>0</v>
      </c>
      <c r="K135" s="37">
        <f>IF(Table1[[#This Row],[Principal Closing]]&lt;&gt;0,$L$6,$L$6+$G$10)</f>
        <v>15250.376404025406</v>
      </c>
      <c r="L135" s="38">
        <f t="shared" si="10"/>
        <v>3697294.9067285517</v>
      </c>
    </row>
    <row r="136" spans="2:12" ht="15.75" x14ac:dyDescent="0.25">
      <c r="B136" s="26">
        <f t="shared" si="11"/>
        <v>124</v>
      </c>
      <c r="C136" s="27">
        <f t="shared" si="12"/>
        <v>46997</v>
      </c>
      <c r="D136" s="28">
        <f t="shared" si="13"/>
        <v>4316818.6235542605</v>
      </c>
      <c r="E136" s="28">
        <f>IF(Table1[[#This Row],[Principal Opening]]&lt;E135,Table1[[#This Row],[Principal Opening]]+Table1[[#This Row],[Interest Portion]],E135)</f>
        <v>57901</v>
      </c>
      <c r="F136" s="28">
        <f t="shared" si="7"/>
        <v>35973.488529618837</v>
      </c>
      <c r="G136" s="28">
        <f t="shared" si="8"/>
        <v>21927.511470381163</v>
      </c>
      <c r="H136" s="28">
        <f t="shared" si="9"/>
        <v>4294891.1120838793</v>
      </c>
      <c r="I136" s="29">
        <f>IF(Table1[[#This Row],[Principal Closing]]&lt;L136,Table1[[#This Row],[Principal Closing]],)</f>
        <v>0</v>
      </c>
      <c r="K136" s="39">
        <f>IF(Table1[[#This Row],[Principal Closing]]&lt;&gt;0,$L$6,$L$6+$G$10)</f>
        <v>15250.376404025406</v>
      </c>
      <c r="L136" s="40">
        <f t="shared" si="10"/>
        <v>3749670.7359639029</v>
      </c>
    </row>
    <row r="137" spans="2:12" ht="15.75" x14ac:dyDescent="0.25">
      <c r="B137" s="26">
        <f t="shared" si="11"/>
        <v>125</v>
      </c>
      <c r="C137" s="27">
        <f t="shared" si="12"/>
        <v>47027</v>
      </c>
      <c r="D137" s="28">
        <f t="shared" si="13"/>
        <v>4294891.1120838793</v>
      </c>
      <c r="E137" s="28">
        <f>IF(Table1[[#This Row],[Principal Opening]]&lt;E136,Table1[[#This Row],[Principal Opening]]+Table1[[#This Row],[Interest Portion]],E136)</f>
        <v>57901</v>
      </c>
      <c r="F137" s="28">
        <f t="shared" si="7"/>
        <v>35790.759267365662</v>
      </c>
      <c r="G137" s="28">
        <f t="shared" si="8"/>
        <v>22110.240732634338</v>
      </c>
      <c r="H137" s="28">
        <f t="shared" si="9"/>
        <v>4272780.8713512449</v>
      </c>
      <c r="I137" s="29">
        <f>IF(Table1[[#This Row],[Principal Closing]]&lt;L137,Table1[[#This Row],[Principal Closing]],)</f>
        <v>0</v>
      </c>
      <c r="K137" s="37">
        <f>IF(Table1[[#This Row],[Principal Closing]]&lt;&gt;0,$L$6,$L$6+$G$10)</f>
        <v>15250.376404025406</v>
      </c>
      <c r="L137" s="38">
        <f t="shared" si="10"/>
        <v>3802570.3234916078</v>
      </c>
    </row>
    <row r="138" spans="2:12" ht="15.75" x14ac:dyDescent="0.25">
      <c r="B138" s="26">
        <f t="shared" si="11"/>
        <v>126</v>
      </c>
      <c r="C138" s="27">
        <f t="shared" si="12"/>
        <v>47058</v>
      </c>
      <c r="D138" s="28">
        <f t="shared" si="13"/>
        <v>4272780.8713512449</v>
      </c>
      <c r="E138" s="28">
        <f>IF(Table1[[#This Row],[Principal Opening]]&lt;E137,Table1[[#This Row],[Principal Opening]]+Table1[[#This Row],[Interest Portion]],E137)</f>
        <v>57901</v>
      </c>
      <c r="F138" s="28">
        <f t="shared" si="7"/>
        <v>35606.507261260376</v>
      </c>
      <c r="G138" s="28">
        <f t="shared" si="8"/>
        <v>22294.492738739624</v>
      </c>
      <c r="H138" s="28">
        <f t="shared" si="9"/>
        <v>4250486.3786125053</v>
      </c>
      <c r="I138" s="29">
        <f>IF(Table1[[#This Row],[Principal Closing]]&lt;L138,Table1[[#This Row],[Principal Closing]],)</f>
        <v>0</v>
      </c>
      <c r="K138" s="39">
        <f>IF(Table1[[#This Row],[Principal Closing]]&lt;&gt;0,$L$6,$L$6+$G$10)</f>
        <v>15250.376404025406</v>
      </c>
      <c r="L138" s="40">
        <f t="shared" si="10"/>
        <v>3855998.9068945898</v>
      </c>
    </row>
    <row r="139" spans="2:12" ht="15.75" x14ac:dyDescent="0.25">
      <c r="B139" s="26">
        <f t="shared" si="11"/>
        <v>127</v>
      </c>
      <c r="C139" s="27">
        <f t="shared" si="12"/>
        <v>47088</v>
      </c>
      <c r="D139" s="28">
        <f t="shared" si="13"/>
        <v>4250486.3786125053</v>
      </c>
      <c r="E139" s="28">
        <f>IF(Table1[[#This Row],[Principal Opening]]&lt;E138,Table1[[#This Row],[Principal Opening]]+Table1[[#This Row],[Interest Portion]],E138)</f>
        <v>57901</v>
      </c>
      <c r="F139" s="28">
        <f t="shared" si="7"/>
        <v>35420.719821770879</v>
      </c>
      <c r="G139" s="28">
        <f t="shared" si="8"/>
        <v>22480.280178229121</v>
      </c>
      <c r="H139" s="28">
        <f t="shared" si="9"/>
        <v>4228006.0984342759</v>
      </c>
      <c r="I139" s="29">
        <f>IF(Table1[[#This Row],[Principal Closing]]&lt;L139,Table1[[#This Row],[Principal Closing]],)</f>
        <v>0</v>
      </c>
      <c r="K139" s="37">
        <f>IF(Table1[[#This Row],[Principal Closing]]&lt;&gt;0,$L$6,$L$6+$G$10)</f>
        <v>15250.376404025406</v>
      </c>
      <c r="L139" s="38">
        <f t="shared" si="10"/>
        <v>3909961.7761316015</v>
      </c>
    </row>
    <row r="140" spans="2:12" ht="15.75" x14ac:dyDescent="0.25">
      <c r="B140" s="26">
        <f t="shared" si="11"/>
        <v>128</v>
      </c>
      <c r="C140" s="27">
        <f t="shared" si="12"/>
        <v>47119</v>
      </c>
      <c r="D140" s="28">
        <f t="shared" si="13"/>
        <v>4228006.0984342759</v>
      </c>
      <c r="E140" s="28">
        <f>IF(Table1[[#This Row],[Principal Opening]]&lt;E139,Table1[[#This Row],[Principal Opening]]+Table1[[#This Row],[Interest Portion]],E139)</f>
        <v>57901</v>
      </c>
      <c r="F140" s="28">
        <f t="shared" si="7"/>
        <v>35233.384153618965</v>
      </c>
      <c r="G140" s="28">
        <f t="shared" si="8"/>
        <v>22667.615846381035</v>
      </c>
      <c r="H140" s="28">
        <f t="shared" si="9"/>
        <v>4205338.4825878954</v>
      </c>
      <c r="I140" s="29">
        <f>IF(Table1[[#This Row],[Principal Closing]]&lt;L140,Table1[[#This Row],[Principal Closing]],)</f>
        <v>0</v>
      </c>
      <c r="K140" s="39">
        <f>IF(Table1[[#This Row],[Principal Closing]]&lt;&gt;0,$L$6,$L$6+$G$10)</f>
        <v>15250.376404025406</v>
      </c>
      <c r="L140" s="40">
        <f t="shared" si="10"/>
        <v>3964464.2740609832</v>
      </c>
    </row>
    <row r="141" spans="2:12" ht="15.75" x14ac:dyDescent="0.25">
      <c r="B141" s="26">
        <f t="shared" si="11"/>
        <v>129</v>
      </c>
      <c r="C141" s="27">
        <f t="shared" si="12"/>
        <v>47150</v>
      </c>
      <c r="D141" s="28">
        <f t="shared" si="13"/>
        <v>4205338.4825878954</v>
      </c>
      <c r="E141" s="28">
        <f>IF(Table1[[#This Row],[Principal Opening]]&lt;E140,Table1[[#This Row],[Principal Opening]]+Table1[[#This Row],[Interest Portion]],E140)</f>
        <v>57901</v>
      </c>
      <c r="F141" s="28">
        <f t="shared" ref="F141:F204" si="14">D141*$G$8/12</f>
        <v>35044.487354899131</v>
      </c>
      <c r="G141" s="28">
        <f t="shared" si="8"/>
        <v>22856.512645100869</v>
      </c>
      <c r="H141" s="28">
        <f t="shared" si="9"/>
        <v>4182481.9699427946</v>
      </c>
      <c r="I141" s="29">
        <f>IF(Table1[[#This Row],[Principal Closing]]&lt;L141,Table1[[#This Row],[Principal Closing]],)</f>
        <v>0</v>
      </c>
      <c r="K141" s="37">
        <f>IF(Table1[[#This Row],[Principal Closing]]&lt;&gt;0,$L$6,$L$6+$G$10)</f>
        <v>15250.376404025406</v>
      </c>
      <c r="L141" s="38">
        <f t="shared" si="10"/>
        <v>4019511.7969696587</v>
      </c>
    </row>
    <row r="142" spans="2:12" ht="15.75" x14ac:dyDescent="0.25">
      <c r="B142" s="26">
        <f t="shared" si="11"/>
        <v>130</v>
      </c>
      <c r="C142" s="27">
        <f t="shared" si="12"/>
        <v>47178</v>
      </c>
      <c r="D142" s="28">
        <f t="shared" si="13"/>
        <v>4182481.9699427946</v>
      </c>
      <c r="E142" s="28">
        <f>IF(Table1[[#This Row],[Principal Opening]]&lt;E141,Table1[[#This Row],[Principal Opening]]+Table1[[#This Row],[Interest Portion]],E141)</f>
        <v>57901</v>
      </c>
      <c r="F142" s="28">
        <f t="shared" si="14"/>
        <v>34854.016416189959</v>
      </c>
      <c r="G142" s="28">
        <f t="shared" ref="G142:G205" si="15">E142-F142</f>
        <v>23046.983583810041</v>
      </c>
      <c r="H142" s="28">
        <f t="shared" ref="H142:H205" si="16">D142-G142</f>
        <v>4159434.9863589844</v>
      </c>
      <c r="I142" s="29">
        <f>IF(Table1[[#This Row],[Principal Closing]]&lt;L142,Table1[[#This Row],[Principal Closing]],)</f>
        <v>0</v>
      </c>
      <c r="K142" s="39">
        <f>IF(Table1[[#This Row],[Principal Closing]]&lt;&gt;0,$L$6,$L$6+$G$10)</f>
        <v>15250.376404025406</v>
      </c>
      <c r="L142" s="40">
        <f t="shared" ref="L142:L205" si="17">L141+K142-I141+((L141+K142-I141)*$L$7/12)</f>
        <v>4075109.795107421</v>
      </c>
    </row>
    <row r="143" spans="2:12" ht="15.75" x14ac:dyDescent="0.25">
      <c r="B143" s="26">
        <f t="shared" ref="B143:B206" si="18">+B142+1</f>
        <v>131</v>
      </c>
      <c r="C143" s="27">
        <f t="shared" ref="C143:C206" si="19">DATE(YEAR(C142),MONTH(C142)+1,DAY(C142))</f>
        <v>47209</v>
      </c>
      <c r="D143" s="28">
        <f t="shared" ref="D143:D206" si="20">IF(H142-I142&lt;0,0,H142-I142)</f>
        <v>4159434.9863589844</v>
      </c>
      <c r="E143" s="28">
        <f>IF(Table1[[#This Row],[Principal Opening]]&lt;E142,Table1[[#This Row],[Principal Opening]]+Table1[[#This Row],[Interest Portion]],E142)</f>
        <v>57901</v>
      </c>
      <c r="F143" s="28">
        <f t="shared" si="14"/>
        <v>34661.958219658205</v>
      </c>
      <c r="G143" s="28">
        <f t="shared" si="15"/>
        <v>23239.041780341795</v>
      </c>
      <c r="H143" s="28">
        <f t="shared" si="16"/>
        <v>4136195.9445786425</v>
      </c>
      <c r="I143" s="29">
        <f>IF(Table1[[#This Row],[Principal Closing]]&lt;L143,Table1[[#This Row],[Principal Closing]],)</f>
        <v>0</v>
      </c>
      <c r="K143" s="37">
        <f>IF(Table1[[#This Row],[Principal Closing]]&lt;&gt;0,$L$6,$L$6+$G$10)</f>
        <v>15250.376404025406</v>
      </c>
      <c r="L143" s="38">
        <f t="shared" si="17"/>
        <v>4131263.773226561</v>
      </c>
    </row>
    <row r="144" spans="2:12" ht="15.75" x14ac:dyDescent="0.25">
      <c r="B144" s="26">
        <f t="shared" si="18"/>
        <v>132</v>
      </c>
      <c r="C144" s="27">
        <f t="shared" si="19"/>
        <v>47239</v>
      </c>
      <c r="D144" s="28">
        <f t="shared" si="20"/>
        <v>4136195.9445786425</v>
      </c>
      <c r="E144" s="28">
        <f>IF(Table1[[#This Row],[Principal Opening]]&lt;E143,Table1[[#This Row],[Principal Opening]]+Table1[[#This Row],[Interest Portion]],E143)</f>
        <v>57901</v>
      </c>
      <c r="F144" s="28">
        <f t="shared" si="14"/>
        <v>34468.299538155356</v>
      </c>
      <c r="G144" s="28">
        <f t="shared" si="15"/>
        <v>23432.700461844644</v>
      </c>
      <c r="H144" s="28">
        <f t="shared" si="16"/>
        <v>4112763.244116798</v>
      </c>
      <c r="I144" s="29">
        <f>IF(Table1[[#This Row],[Principal Closing]]&lt;L144,Table1[[#This Row],[Principal Closing]],)</f>
        <v>4112763.244116798</v>
      </c>
      <c r="K144" s="39">
        <f>IF(Table1[[#This Row],[Principal Closing]]&lt;&gt;0,$L$6,$L$6+$G$10)</f>
        <v>15250.376404025406</v>
      </c>
      <c r="L144" s="40">
        <f t="shared" si="17"/>
        <v>4187979.2911268924</v>
      </c>
    </row>
    <row r="145" spans="2:12" ht="15.75" x14ac:dyDescent="0.25">
      <c r="B145" s="26">
        <f t="shared" si="18"/>
        <v>133</v>
      </c>
      <c r="C145" s="27">
        <f t="shared" si="19"/>
        <v>47270</v>
      </c>
      <c r="D145" s="28">
        <f t="shared" si="20"/>
        <v>0</v>
      </c>
      <c r="E145" s="28">
        <f>IF(Table1[[#This Row],[Principal Opening]]&lt;E144,Table1[[#This Row],[Principal Opening]]+Table1[[#This Row],[Interest Portion]],E144)</f>
        <v>0</v>
      </c>
      <c r="F145" s="28">
        <f t="shared" si="14"/>
        <v>0</v>
      </c>
      <c r="G145" s="28">
        <f t="shared" si="15"/>
        <v>0</v>
      </c>
      <c r="H145" s="28">
        <f t="shared" si="16"/>
        <v>0</v>
      </c>
      <c r="I145" s="29">
        <f>IF(Table1[[#This Row],[Principal Closing]]&lt;L145,Table1[[#This Row],[Principal Closing]],)</f>
        <v>0</v>
      </c>
      <c r="K145" s="37">
        <f>IF(Table1[[#This Row],[Principal Closing]]&lt;&gt;0,$L$6,$L$6+$G$10)</f>
        <v>73151.376404025403</v>
      </c>
      <c r="L145" s="38">
        <f t="shared" si="17"/>
        <v>149851.09764826071</v>
      </c>
    </row>
    <row r="146" spans="2:12" ht="15.75" x14ac:dyDescent="0.25">
      <c r="B146" s="26">
        <f t="shared" si="18"/>
        <v>134</v>
      </c>
      <c r="C146" s="27">
        <f t="shared" si="19"/>
        <v>47300</v>
      </c>
      <c r="D146" s="28">
        <f t="shared" si="20"/>
        <v>0</v>
      </c>
      <c r="E146" s="28">
        <f>IF(Table1[[#This Row],[Principal Opening]]&lt;E145,Table1[[#This Row],[Principal Opening]]+Table1[[#This Row],[Interest Portion]],E145)</f>
        <v>0</v>
      </c>
      <c r="F146" s="28">
        <f t="shared" si="14"/>
        <v>0</v>
      </c>
      <c r="G146" s="28">
        <f t="shared" si="15"/>
        <v>0</v>
      </c>
      <c r="H146" s="28">
        <f t="shared" si="16"/>
        <v>0</v>
      </c>
      <c r="I146" s="29">
        <f>IF(Table1[[#This Row],[Principal Closing]]&lt;L146,Table1[[#This Row],[Principal Closing]],)</f>
        <v>0</v>
      </c>
      <c r="K146" s="39">
        <f>IF(Table1[[#This Row],[Principal Closing]]&lt;&gt;0,$L$6,$L$6+$G$10)</f>
        <v>73151.376404025403</v>
      </c>
      <c r="L146" s="40">
        <f t="shared" si="17"/>
        <v>225232.498792809</v>
      </c>
    </row>
    <row r="147" spans="2:12" ht="15.75" x14ac:dyDescent="0.25">
      <c r="B147" s="26">
        <f t="shared" si="18"/>
        <v>135</v>
      </c>
      <c r="C147" s="27">
        <f t="shared" si="19"/>
        <v>47331</v>
      </c>
      <c r="D147" s="28">
        <f t="shared" si="20"/>
        <v>0</v>
      </c>
      <c r="E147" s="28">
        <f>IF(Table1[[#This Row],[Principal Opening]]&lt;E146,Table1[[#This Row],[Principal Opening]]+Table1[[#This Row],[Interest Portion]],E146)</f>
        <v>0</v>
      </c>
      <c r="F147" s="28">
        <f t="shared" si="14"/>
        <v>0</v>
      </c>
      <c r="G147" s="28">
        <f t="shared" si="15"/>
        <v>0</v>
      </c>
      <c r="H147" s="28">
        <f t="shared" si="16"/>
        <v>0</v>
      </c>
      <c r="I147" s="29">
        <f>IF(Table1[[#This Row],[Principal Closing]]&lt;L147,Table1[[#This Row],[Principal Closing]],)</f>
        <v>0</v>
      </c>
      <c r="K147" s="37">
        <f>IF(Table1[[#This Row],[Principal Closing]]&lt;&gt;0,$L$6,$L$6+$G$10)</f>
        <v>73151.376404025403</v>
      </c>
      <c r="L147" s="38">
        <f t="shared" si="17"/>
        <v>301367.71394880273</v>
      </c>
    </row>
    <row r="148" spans="2:12" ht="15.75" x14ac:dyDescent="0.25">
      <c r="B148" s="26">
        <f t="shared" si="18"/>
        <v>136</v>
      </c>
      <c r="C148" s="27">
        <f t="shared" si="19"/>
        <v>47362</v>
      </c>
      <c r="D148" s="28">
        <f t="shared" si="20"/>
        <v>0</v>
      </c>
      <c r="E148" s="28">
        <f>IF(Table1[[#This Row],[Principal Opening]]&lt;E147,Table1[[#This Row],[Principal Opening]]+Table1[[#This Row],[Interest Portion]],E147)</f>
        <v>0</v>
      </c>
      <c r="F148" s="28">
        <f t="shared" si="14"/>
        <v>0</v>
      </c>
      <c r="G148" s="28">
        <f t="shared" si="15"/>
        <v>0</v>
      </c>
      <c r="H148" s="28">
        <f t="shared" si="16"/>
        <v>0</v>
      </c>
      <c r="I148" s="29">
        <f>IF(Table1[[#This Row],[Principal Closing]]&lt;L148,Table1[[#This Row],[Principal Closing]],)</f>
        <v>0</v>
      </c>
      <c r="K148" s="39">
        <f>IF(Table1[[#This Row],[Principal Closing]]&lt;&gt;0,$L$6,$L$6+$G$10)</f>
        <v>73151.376404025403</v>
      </c>
      <c r="L148" s="40">
        <f t="shared" si="17"/>
        <v>378264.28125635645</v>
      </c>
    </row>
    <row r="149" spans="2:12" ht="15.75" x14ac:dyDescent="0.25">
      <c r="B149" s="26">
        <f t="shared" si="18"/>
        <v>137</v>
      </c>
      <c r="C149" s="27">
        <f t="shared" si="19"/>
        <v>47392</v>
      </c>
      <c r="D149" s="28">
        <f t="shared" si="20"/>
        <v>0</v>
      </c>
      <c r="E149" s="28">
        <f>IF(Table1[[#This Row],[Principal Opening]]&lt;E148,Table1[[#This Row],[Principal Opening]]+Table1[[#This Row],[Interest Portion]],E148)</f>
        <v>0</v>
      </c>
      <c r="F149" s="28">
        <f t="shared" si="14"/>
        <v>0</v>
      </c>
      <c r="G149" s="28">
        <f t="shared" si="15"/>
        <v>0</v>
      </c>
      <c r="H149" s="28">
        <f t="shared" si="16"/>
        <v>0</v>
      </c>
      <c r="I149" s="29">
        <f>IF(Table1[[#This Row],[Principal Closing]]&lt;L149,Table1[[#This Row],[Principal Closing]],)</f>
        <v>0</v>
      </c>
      <c r="K149" s="37">
        <f>IF(Table1[[#This Row],[Principal Closing]]&lt;&gt;0,$L$6,$L$6+$G$10)</f>
        <v>73151.376404025403</v>
      </c>
      <c r="L149" s="38">
        <f t="shared" si="17"/>
        <v>455929.81423698569</v>
      </c>
    </row>
    <row r="150" spans="2:12" ht="15.75" x14ac:dyDescent="0.25">
      <c r="B150" s="26">
        <f t="shared" si="18"/>
        <v>138</v>
      </c>
      <c r="C150" s="27">
        <f t="shared" si="19"/>
        <v>47423</v>
      </c>
      <c r="D150" s="28">
        <f t="shared" si="20"/>
        <v>0</v>
      </c>
      <c r="E150" s="28">
        <f>IF(Table1[[#This Row],[Principal Opening]]&lt;E149,Table1[[#This Row],[Principal Opening]]+Table1[[#This Row],[Interest Portion]],E149)</f>
        <v>0</v>
      </c>
      <c r="F150" s="28">
        <f t="shared" si="14"/>
        <v>0</v>
      </c>
      <c r="G150" s="28">
        <f t="shared" si="15"/>
        <v>0</v>
      </c>
      <c r="H150" s="28">
        <f t="shared" si="16"/>
        <v>0</v>
      </c>
      <c r="I150" s="29">
        <f>IF(Table1[[#This Row],[Principal Closing]]&lt;L150,Table1[[#This Row],[Principal Closing]],)</f>
        <v>0</v>
      </c>
      <c r="K150" s="39">
        <f>IF(Table1[[#This Row],[Principal Closing]]&lt;&gt;0,$L$6,$L$6+$G$10)</f>
        <v>73151.376404025403</v>
      </c>
      <c r="L150" s="40">
        <f t="shared" si="17"/>
        <v>534372.00254742126</v>
      </c>
    </row>
    <row r="151" spans="2:12" ht="15.75" x14ac:dyDescent="0.25">
      <c r="B151" s="26">
        <f t="shared" si="18"/>
        <v>139</v>
      </c>
      <c r="C151" s="27">
        <f t="shared" si="19"/>
        <v>47453</v>
      </c>
      <c r="D151" s="28">
        <f t="shared" si="20"/>
        <v>0</v>
      </c>
      <c r="E151" s="28">
        <f>IF(Table1[[#This Row],[Principal Opening]]&lt;E150,Table1[[#This Row],[Principal Opening]]+Table1[[#This Row],[Interest Portion]],E150)</f>
        <v>0</v>
      </c>
      <c r="F151" s="28">
        <f t="shared" si="14"/>
        <v>0</v>
      </c>
      <c r="G151" s="28">
        <f t="shared" si="15"/>
        <v>0</v>
      </c>
      <c r="H151" s="28">
        <f t="shared" si="16"/>
        <v>0</v>
      </c>
      <c r="I151" s="29">
        <f>IF(Table1[[#This Row],[Principal Closing]]&lt;L151,Table1[[#This Row],[Principal Closing]],)</f>
        <v>0</v>
      </c>
      <c r="K151" s="37">
        <f>IF(Table1[[#This Row],[Principal Closing]]&lt;&gt;0,$L$6,$L$6+$G$10)</f>
        <v>73151.376404025403</v>
      </c>
      <c r="L151" s="38">
        <f t="shared" si="17"/>
        <v>613598.61274096114</v>
      </c>
    </row>
    <row r="152" spans="2:12" ht="15.75" x14ac:dyDescent="0.25">
      <c r="B152" s="26">
        <f t="shared" si="18"/>
        <v>140</v>
      </c>
      <c r="C152" s="27">
        <f t="shared" si="19"/>
        <v>47484</v>
      </c>
      <c r="D152" s="28">
        <f t="shared" si="20"/>
        <v>0</v>
      </c>
      <c r="E152" s="28">
        <f>IF(Table1[[#This Row],[Principal Opening]]&lt;E151,Table1[[#This Row],[Principal Opening]]+Table1[[#This Row],[Interest Portion]],E151)</f>
        <v>0</v>
      </c>
      <c r="F152" s="28">
        <f t="shared" si="14"/>
        <v>0</v>
      </c>
      <c r="G152" s="28">
        <f t="shared" si="15"/>
        <v>0</v>
      </c>
      <c r="H152" s="28">
        <f t="shared" si="16"/>
        <v>0</v>
      </c>
      <c r="I152" s="29">
        <f>IF(Table1[[#This Row],[Principal Closing]]&lt;L152,Table1[[#This Row],[Principal Closing]],)</f>
        <v>0</v>
      </c>
      <c r="K152" s="39">
        <f>IF(Table1[[#This Row],[Principal Closing]]&lt;&gt;0,$L$6,$L$6+$G$10)</f>
        <v>73151.376404025403</v>
      </c>
      <c r="L152" s="40">
        <f t="shared" si="17"/>
        <v>693617.48903643631</v>
      </c>
    </row>
    <row r="153" spans="2:12" ht="15.75" x14ac:dyDescent="0.25">
      <c r="B153" s="26">
        <f t="shared" si="18"/>
        <v>141</v>
      </c>
      <c r="C153" s="27">
        <f t="shared" si="19"/>
        <v>47515</v>
      </c>
      <c r="D153" s="28">
        <f t="shared" si="20"/>
        <v>0</v>
      </c>
      <c r="E153" s="28">
        <f>IF(Table1[[#This Row],[Principal Opening]]&lt;E152,Table1[[#This Row],[Principal Opening]]+Table1[[#This Row],[Interest Portion]],E152)</f>
        <v>0</v>
      </c>
      <c r="F153" s="28">
        <f t="shared" si="14"/>
        <v>0</v>
      </c>
      <c r="G153" s="28">
        <f t="shared" si="15"/>
        <v>0</v>
      </c>
      <c r="H153" s="28">
        <f t="shared" si="16"/>
        <v>0</v>
      </c>
      <c r="I153" s="29">
        <f>IF(Table1[[#This Row],[Principal Closing]]&lt;L153,Table1[[#This Row],[Principal Closing]],)</f>
        <v>0</v>
      </c>
      <c r="K153" s="37">
        <f>IF(Table1[[#This Row],[Principal Closing]]&lt;&gt;0,$L$6,$L$6+$G$10)</f>
        <v>73151.376404025403</v>
      </c>
      <c r="L153" s="38">
        <f t="shared" si="17"/>
        <v>774436.55409486627</v>
      </c>
    </row>
    <row r="154" spans="2:12" ht="15.75" x14ac:dyDescent="0.25">
      <c r="B154" s="26">
        <f t="shared" si="18"/>
        <v>142</v>
      </c>
      <c r="C154" s="27">
        <f t="shared" si="19"/>
        <v>47543</v>
      </c>
      <c r="D154" s="28">
        <f t="shared" si="20"/>
        <v>0</v>
      </c>
      <c r="E154" s="28">
        <f>IF(Table1[[#This Row],[Principal Opening]]&lt;E153,Table1[[#This Row],[Principal Opening]]+Table1[[#This Row],[Interest Portion]],E153)</f>
        <v>0</v>
      </c>
      <c r="F154" s="28">
        <f t="shared" si="14"/>
        <v>0</v>
      </c>
      <c r="G154" s="28">
        <f t="shared" si="15"/>
        <v>0</v>
      </c>
      <c r="H154" s="28">
        <f t="shared" si="16"/>
        <v>0</v>
      </c>
      <c r="I154" s="29">
        <f>IF(Table1[[#This Row],[Principal Closing]]&lt;L154,Table1[[#This Row],[Principal Closing]],)</f>
        <v>0</v>
      </c>
      <c r="K154" s="39">
        <f>IF(Table1[[#This Row],[Principal Closing]]&lt;&gt;0,$L$6,$L$6+$G$10)</f>
        <v>73151.376404025403</v>
      </c>
      <c r="L154" s="40">
        <f t="shared" si="17"/>
        <v>856063.80980388052</v>
      </c>
    </row>
    <row r="155" spans="2:12" ht="15.75" x14ac:dyDescent="0.25">
      <c r="B155" s="26">
        <f t="shared" si="18"/>
        <v>143</v>
      </c>
      <c r="C155" s="27">
        <f t="shared" si="19"/>
        <v>47574</v>
      </c>
      <c r="D155" s="28">
        <f t="shared" si="20"/>
        <v>0</v>
      </c>
      <c r="E155" s="28">
        <f>IF(Table1[[#This Row],[Principal Opening]]&lt;E154,Table1[[#This Row],[Principal Opening]]+Table1[[#This Row],[Interest Portion]],E154)</f>
        <v>0</v>
      </c>
      <c r="F155" s="28">
        <f t="shared" si="14"/>
        <v>0</v>
      </c>
      <c r="G155" s="28">
        <f t="shared" si="15"/>
        <v>0</v>
      </c>
      <c r="H155" s="28">
        <f t="shared" si="16"/>
        <v>0</v>
      </c>
      <c r="I155" s="29">
        <f>IF(Table1[[#This Row],[Principal Closing]]&lt;L155,Table1[[#This Row],[Principal Closing]],)</f>
        <v>0</v>
      </c>
      <c r="K155" s="37">
        <f>IF(Table1[[#This Row],[Principal Closing]]&lt;&gt;0,$L$6,$L$6+$G$10)</f>
        <v>73151.376404025403</v>
      </c>
      <c r="L155" s="38">
        <f t="shared" si="17"/>
        <v>938507.33806998492</v>
      </c>
    </row>
    <row r="156" spans="2:12" ht="15.75" x14ac:dyDescent="0.25">
      <c r="B156" s="26">
        <f t="shared" si="18"/>
        <v>144</v>
      </c>
      <c r="C156" s="27">
        <f t="shared" si="19"/>
        <v>47604</v>
      </c>
      <c r="D156" s="28">
        <f t="shared" si="20"/>
        <v>0</v>
      </c>
      <c r="E156" s="28">
        <f>IF(Table1[[#This Row],[Principal Opening]]&lt;E155,Table1[[#This Row],[Principal Opening]]+Table1[[#This Row],[Interest Portion]],E155)</f>
        <v>0</v>
      </c>
      <c r="F156" s="28">
        <f t="shared" si="14"/>
        <v>0</v>
      </c>
      <c r="G156" s="28">
        <f t="shared" si="15"/>
        <v>0</v>
      </c>
      <c r="H156" s="28">
        <f t="shared" si="16"/>
        <v>0</v>
      </c>
      <c r="I156" s="29">
        <f>IF(Table1[[#This Row],[Principal Closing]]&lt;L156,Table1[[#This Row],[Principal Closing]],)</f>
        <v>0</v>
      </c>
      <c r="K156" s="39">
        <f>IF(Table1[[#This Row],[Principal Closing]]&lt;&gt;0,$L$6,$L$6+$G$10)</f>
        <v>73151.376404025403</v>
      </c>
      <c r="L156" s="40">
        <f t="shared" si="17"/>
        <v>1021775.3016187504</v>
      </c>
    </row>
    <row r="157" spans="2:12" ht="15.75" x14ac:dyDescent="0.25">
      <c r="B157" s="26">
        <f t="shared" si="18"/>
        <v>145</v>
      </c>
      <c r="C157" s="27">
        <f t="shared" si="19"/>
        <v>47635</v>
      </c>
      <c r="D157" s="28">
        <f t="shared" si="20"/>
        <v>0</v>
      </c>
      <c r="E157" s="28">
        <f>IF(Table1[[#This Row],[Principal Opening]]&lt;E156,Table1[[#This Row],[Principal Opening]]+Table1[[#This Row],[Interest Portion]],E156)</f>
        <v>0</v>
      </c>
      <c r="F157" s="28">
        <f t="shared" si="14"/>
        <v>0</v>
      </c>
      <c r="G157" s="28">
        <f t="shared" si="15"/>
        <v>0</v>
      </c>
      <c r="H157" s="28">
        <f t="shared" si="16"/>
        <v>0</v>
      </c>
      <c r="I157" s="29">
        <f>IF(Table1[[#This Row],[Principal Closing]]&lt;L157,Table1[[#This Row],[Principal Closing]],)</f>
        <v>0</v>
      </c>
      <c r="K157" s="37">
        <f>IF(Table1[[#This Row],[Principal Closing]]&lt;&gt;0,$L$6,$L$6+$G$10)</f>
        <v>73151.376404025403</v>
      </c>
      <c r="L157" s="38">
        <f t="shared" si="17"/>
        <v>1105875.9448030035</v>
      </c>
    </row>
    <row r="158" spans="2:12" ht="15.75" x14ac:dyDescent="0.25">
      <c r="B158" s="26">
        <f t="shared" si="18"/>
        <v>146</v>
      </c>
      <c r="C158" s="27">
        <f t="shared" si="19"/>
        <v>47665</v>
      </c>
      <c r="D158" s="28">
        <f t="shared" si="20"/>
        <v>0</v>
      </c>
      <c r="E158" s="28">
        <f>IF(Table1[[#This Row],[Principal Opening]]&lt;E157,Table1[[#This Row],[Principal Opening]]+Table1[[#This Row],[Interest Portion]],E157)</f>
        <v>0</v>
      </c>
      <c r="F158" s="28">
        <f t="shared" si="14"/>
        <v>0</v>
      </c>
      <c r="G158" s="28">
        <f t="shared" si="15"/>
        <v>0</v>
      </c>
      <c r="H158" s="28">
        <f t="shared" si="16"/>
        <v>0</v>
      </c>
      <c r="I158" s="29">
        <f>IF(Table1[[#This Row],[Principal Closing]]&lt;L158,Table1[[#This Row],[Principal Closing]],)</f>
        <v>0</v>
      </c>
      <c r="K158" s="39">
        <f>IF(Table1[[#This Row],[Principal Closing]]&lt;&gt;0,$L$6,$L$6+$G$10)</f>
        <v>73151.376404025403</v>
      </c>
      <c r="L158" s="40">
        <f t="shared" si="17"/>
        <v>1190817.5944190992</v>
      </c>
    </row>
    <row r="159" spans="2:12" ht="15.75" x14ac:dyDescent="0.25">
      <c r="B159" s="26">
        <f t="shared" si="18"/>
        <v>147</v>
      </c>
      <c r="C159" s="27">
        <f t="shared" si="19"/>
        <v>47696</v>
      </c>
      <c r="D159" s="28">
        <f t="shared" si="20"/>
        <v>0</v>
      </c>
      <c r="E159" s="28">
        <f>IF(Table1[[#This Row],[Principal Opening]]&lt;E158,Table1[[#This Row],[Principal Opening]]+Table1[[#This Row],[Interest Portion]],E158)</f>
        <v>0</v>
      </c>
      <c r="F159" s="28">
        <f t="shared" si="14"/>
        <v>0</v>
      </c>
      <c r="G159" s="28">
        <f t="shared" si="15"/>
        <v>0</v>
      </c>
      <c r="H159" s="28">
        <f t="shared" si="16"/>
        <v>0</v>
      </c>
      <c r="I159" s="29">
        <f>IF(Table1[[#This Row],[Principal Closing]]&lt;L159,Table1[[#This Row],[Principal Closing]],)</f>
        <v>0</v>
      </c>
      <c r="K159" s="37">
        <f>IF(Table1[[#This Row],[Principal Closing]]&lt;&gt;0,$L$6,$L$6+$G$10)</f>
        <v>73151.376404025403</v>
      </c>
      <c r="L159" s="38">
        <f t="shared" si="17"/>
        <v>1276608.6605313558</v>
      </c>
    </row>
    <row r="160" spans="2:12" ht="15.75" x14ac:dyDescent="0.25">
      <c r="B160" s="26">
        <f t="shared" si="18"/>
        <v>148</v>
      </c>
      <c r="C160" s="27">
        <f t="shared" si="19"/>
        <v>47727</v>
      </c>
      <c r="D160" s="28">
        <f t="shared" si="20"/>
        <v>0</v>
      </c>
      <c r="E160" s="28">
        <f>IF(Table1[[#This Row],[Principal Opening]]&lt;E159,Table1[[#This Row],[Principal Opening]]+Table1[[#This Row],[Interest Portion]],E159)</f>
        <v>0</v>
      </c>
      <c r="F160" s="28">
        <f t="shared" si="14"/>
        <v>0</v>
      </c>
      <c r="G160" s="28">
        <f t="shared" si="15"/>
        <v>0</v>
      </c>
      <c r="H160" s="28">
        <f t="shared" si="16"/>
        <v>0</v>
      </c>
      <c r="I160" s="29">
        <f>IF(Table1[[#This Row],[Principal Closing]]&lt;L160,Table1[[#This Row],[Principal Closing]],)</f>
        <v>0</v>
      </c>
      <c r="K160" s="39">
        <f>IF(Table1[[#This Row],[Principal Closing]]&lt;&gt;0,$L$6,$L$6+$G$10)</f>
        <v>73151.376404025403</v>
      </c>
      <c r="L160" s="40">
        <f t="shared" si="17"/>
        <v>1363257.6373047349</v>
      </c>
    </row>
    <row r="161" spans="2:12" ht="15.75" x14ac:dyDescent="0.25">
      <c r="B161" s="26">
        <f t="shared" si="18"/>
        <v>149</v>
      </c>
      <c r="C161" s="27">
        <f t="shared" si="19"/>
        <v>47757</v>
      </c>
      <c r="D161" s="28">
        <f t="shared" si="20"/>
        <v>0</v>
      </c>
      <c r="E161" s="28">
        <f>IF(Table1[[#This Row],[Principal Opening]]&lt;E160,Table1[[#This Row],[Principal Opening]]+Table1[[#This Row],[Interest Portion]],E160)</f>
        <v>0</v>
      </c>
      <c r="F161" s="28">
        <f t="shared" si="14"/>
        <v>0</v>
      </c>
      <c r="G161" s="28">
        <f t="shared" si="15"/>
        <v>0</v>
      </c>
      <c r="H161" s="28">
        <f t="shared" si="16"/>
        <v>0</v>
      </c>
      <c r="I161" s="29">
        <f>IF(Table1[[#This Row],[Principal Closing]]&lt;L161,Table1[[#This Row],[Principal Closing]],)</f>
        <v>0</v>
      </c>
      <c r="K161" s="37">
        <f>IF(Table1[[#This Row],[Principal Closing]]&lt;&gt;0,$L$6,$L$6+$G$10)</f>
        <v>73151.376404025403</v>
      </c>
      <c r="L161" s="38">
        <f t="shared" si="17"/>
        <v>1450773.1038458478</v>
      </c>
    </row>
    <row r="162" spans="2:12" ht="15.75" x14ac:dyDescent="0.25">
      <c r="B162" s="26">
        <f t="shared" si="18"/>
        <v>150</v>
      </c>
      <c r="C162" s="27">
        <f t="shared" si="19"/>
        <v>47788</v>
      </c>
      <c r="D162" s="28">
        <f t="shared" si="20"/>
        <v>0</v>
      </c>
      <c r="E162" s="28">
        <f>IF(Table1[[#This Row],[Principal Opening]]&lt;E161,Table1[[#This Row],[Principal Opening]]+Table1[[#This Row],[Interest Portion]],E161)</f>
        <v>0</v>
      </c>
      <c r="F162" s="28">
        <f t="shared" si="14"/>
        <v>0</v>
      </c>
      <c r="G162" s="28">
        <f t="shared" si="15"/>
        <v>0</v>
      </c>
      <c r="H162" s="28">
        <f t="shared" si="16"/>
        <v>0</v>
      </c>
      <c r="I162" s="29">
        <f>IF(Table1[[#This Row],[Principal Closing]]&lt;L162,Table1[[#This Row],[Principal Closing]],)</f>
        <v>0</v>
      </c>
      <c r="K162" s="39">
        <f>IF(Table1[[#This Row],[Principal Closing]]&lt;&gt;0,$L$6,$L$6+$G$10)</f>
        <v>73151.376404025403</v>
      </c>
      <c r="L162" s="40">
        <f t="shared" si="17"/>
        <v>1539163.7250523719</v>
      </c>
    </row>
    <row r="163" spans="2:12" ht="15.75" x14ac:dyDescent="0.25">
      <c r="B163" s="26">
        <f t="shared" si="18"/>
        <v>151</v>
      </c>
      <c r="C163" s="27">
        <f t="shared" si="19"/>
        <v>47818</v>
      </c>
      <c r="D163" s="28">
        <f t="shared" si="20"/>
        <v>0</v>
      </c>
      <c r="E163" s="28">
        <f>IF(Table1[[#This Row],[Principal Opening]]&lt;E162,Table1[[#This Row],[Principal Opening]]+Table1[[#This Row],[Interest Portion]],E162)</f>
        <v>0</v>
      </c>
      <c r="F163" s="28">
        <f t="shared" si="14"/>
        <v>0</v>
      </c>
      <c r="G163" s="28">
        <f t="shared" si="15"/>
        <v>0</v>
      </c>
      <c r="H163" s="28">
        <f t="shared" si="16"/>
        <v>0</v>
      </c>
      <c r="I163" s="29">
        <f>IF(Table1[[#This Row],[Principal Closing]]&lt;L163,Table1[[#This Row],[Principal Closing]],)</f>
        <v>0</v>
      </c>
      <c r="K163" s="37">
        <f>IF(Table1[[#This Row],[Principal Closing]]&lt;&gt;0,$L$6,$L$6+$G$10)</f>
        <v>73151.376404025403</v>
      </c>
      <c r="L163" s="38">
        <f t="shared" si="17"/>
        <v>1628438.2524709611</v>
      </c>
    </row>
    <row r="164" spans="2:12" ht="15.75" x14ac:dyDescent="0.25">
      <c r="B164" s="26">
        <f t="shared" si="18"/>
        <v>152</v>
      </c>
      <c r="C164" s="27">
        <f t="shared" si="19"/>
        <v>47849</v>
      </c>
      <c r="D164" s="28">
        <f t="shared" si="20"/>
        <v>0</v>
      </c>
      <c r="E164" s="28">
        <f>IF(Table1[[#This Row],[Principal Opening]]&lt;E163,Table1[[#This Row],[Principal Opening]]+Table1[[#This Row],[Interest Portion]],E163)</f>
        <v>0</v>
      </c>
      <c r="F164" s="28">
        <f t="shared" si="14"/>
        <v>0</v>
      </c>
      <c r="G164" s="28">
        <f t="shared" si="15"/>
        <v>0</v>
      </c>
      <c r="H164" s="28">
        <f t="shared" si="16"/>
        <v>0</v>
      </c>
      <c r="I164" s="29">
        <f>IF(Table1[[#This Row],[Principal Closing]]&lt;L164,Table1[[#This Row],[Principal Closing]],)</f>
        <v>0</v>
      </c>
      <c r="K164" s="39">
        <f>IF(Table1[[#This Row],[Principal Closing]]&lt;&gt;0,$L$6,$L$6+$G$10)</f>
        <v>73151.376404025403</v>
      </c>
      <c r="L164" s="40">
        <f t="shared" si="17"/>
        <v>1718605.5251637362</v>
      </c>
    </row>
    <row r="165" spans="2:12" ht="15.75" x14ac:dyDescent="0.25">
      <c r="B165" s="26">
        <f t="shared" si="18"/>
        <v>153</v>
      </c>
      <c r="C165" s="27">
        <f t="shared" si="19"/>
        <v>47880</v>
      </c>
      <c r="D165" s="28">
        <f t="shared" si="20"/>
        <v>0</v>
      </c>
      <c r="E165" s="28">
        <f>IF(Table1[[#This Row],[Principal Opening]]&lt;E164,Table1[[#This Row],[Principal Opening]]+Table1[[#This Row],[Interest Portion]],E164)</f>
        <v>0</v>
      </c>
      <c r="F165" s="28">
        <f t="shared" si="14"/>
        <v>0</v>
      </c>
      <c r="G165" s="28">
        <f t="shared" si="15"/>
        <v>0</v>
      </c>
      <c r="H165" s="28">
        <f t="shared" si="16"/>
        <v>0</v>
      </c>
      <c r="I165" s="29">
        <f>IF(Table1[[#This Row],[Principal Closing]]&lt;L165,Table1[[#This Row],[Principal Closing]],)</f>
        <v>0</v>
      </c>
      <c r="K165" s="37">
        <f>IF(Table1[[#This Row],[Principal Closing]]&lt;&gt;0,$L$6,$L$6+$G$10)</f>
        <v>73151.376404025403</v>
      </c>
      <c r="L165" s="38">
        <f t="shared" si="17"/>
        <v>1809674.4705834391</v>
      </c>
    </row>
    <row r="166" spans="2:12" ht="15.75" x14ac:dyDescent="0.25">
      <c r="B166" s="26">
        <f t="shared" si="18"/>
        <v>154</v>
      </c>
      <c r="C166" s="27">
        <f t="shared" si="19"/>
        <v>47908</v>
      </c>
      <c r="D166" s="28">
        <f t="shared" si="20"/>
        <v>0</v>
      </c>
      <c r="E166" s="28">
        <f>IF(Table1[[#This Row],[Principal Opening]]&lt;E165,Table1[[#This Row],[Principal Opening]]+Table1[[#This Row],[Interest Portion]],E165)</f>
        <v>0</v>
      </c>
      <c r="F166" s="28">
        <f t="shared" si="14"/>
        <v>0</v>
      </c>
      <c r="G166" s="28">
        <f t="shared" si="15"/>
        <v>0</v>
      </c>
      <c r="H166" s="28">
        <f t="shared" si="16"/>
        <v>0</v>
      </c>
      <c r="I166" s="29">
        <f>IF(Table1[[#This Row],[Principal Closing]]&lt;L166,Table1[[#This Row],[Principal Closing]],)</f>
        <v>0</v>
      </c>
      <c r="K166" s="39">
        <f>IF(Table1[[#This Row],[Principal Closing]]&lt;&gt;0,$L$6,$L$6+$G$10)</f>
        <v>73151.376404025403</v>
      </c>
      <c r="L166" s="40">
        <f t="shared" si="17"/>
        <v>1901654.1054573392</v>
      </c>
    </row>
    <row r="167" spans="2:12" ht="15.75" x14ac:dyDescent="0.25">
      <c r="B167" s="26">
        <f t="shared" si="18"/>
        <v>155</v>
      </c>
      <c r="C167" s="27">
        <f t="shared" si="19"/>
        <v>47939</v>
      </c>
      <c r="D167" s="28">
        <f t="shared" si="20"/>
        <v>0</v>
      </c>
      <c r="E167" s="28">
        <f>IF(Table1[[#This Row],[Principal Opening]]&lt;E166,Table1[[#This Row],[Principal Opening]]+Table1[[#This Row],[Interest Portion]],E166)</f>
        <v>0</v>
      </c>
      <c r="F167" s="28">
        <f t="shared" si="14"/>
        <v>0</v>
      </c>
      <c r="G167" s="28">
        <f t="shared" si="15"/>
        <v>0</v>
      </c>
      <c r="H167" s="28">
        <f t="shared" si="16"/>
        <v>0</v>
      </c>
      <c r="I167" s="29">
        <f>IF(Table1[[#This Row],[Principal Closing]]&lt;L167,Table1[[#This Row],[Principal Closing]],)</f>
        <v>0</v>
      </c>
      <c r="K167" s="37">
        <f>IF(Table1[[#This Row],[Principal Closing]]&lt;&gt;0,$L$6,$L$6+$G$10)</f>
        <v>73151.376404025403</v>
      </c>
      <c r="L167" s="38">
        <f t="shared" si="17"/>
        <v>1994553.5366799782</v>
      </c>
    </row>
    <row r="168" spans="2:12" ht="15.75" x14ac:dyDescent="0.25">
      <c r="B168" s="26">
        <f t="shared" si="18"/>
        <v>156</v>
      </c>
      <c r="C168" s="27">
        <f t="shared" si="19"/>
        <v>47969</v>
      </c>
      <c r="D168" s="28">
        <f t="shared" si="20"/>
        <v>0</v>
      </c>
      <c r="E168" s="28">
        <f>IF(Table1[[#This Row],[Principal Opening]]&lt;E167,Table1[[#This Row],[Principal Opening]]+Table1[[#This Row],[Interest Portion]],E167)</f>
        <v>0</v>
      </c>
      <c r="F168" s="28">
        <f t="shared" si="14"/>
        <v>0</v>
      </c>
      <c r="G168" s="28">
        <f t="shared" si="15"/>
        <v>0</v>
      </c>
      <c r="H168" s="28">
        <f t="shared" si="16"/>
        <v>0</v>
      </c>
      <c r="I168" s="29">
        <f>IF(Table1[[#This Row],[Principal Closing]]&lt;L168,Table1[[#This Row],[Principal Closing]],)</f>
        <v>0</v>
      </c>
      <c r="K168" s="39">
        <f>IF(Table1[[#This Row],[Principal Closing]]&lt;&gt;0,$L$6,$L$6+$G$10)</f>
        <v>73151.376404025403</v>
      </c>
      <c r="L168" s="40">
        <f t="shared" si="17"/>
        <v>2088381.9622148436</v>
      </c>
    </row>
    <row r="169" spans="2:12" ht="15.75" x14ac:dyDescent="0.25">
      <c r="B169" s="26">
        <f t="shared" si="18"/>
        <v>157</v>
      </c>
      <c r="C169" s="27">
        <f t="shared" si="19"/>
        <v>48000</v>
      </c>
      <c r="D169" s="28">
        <f t="shared" si="20"/>
        <v>0</v>
      </c>
      <c r="E169" s="28">
        <f>IF(Table1[[#This Row],[Principal Opening]]&lt;E168,Table1[[#This Row],[Principal Opening]]+Table1[[#This Row],[Interest Portion]],E168)</f>
        <v>0</v>
      </c>
      <c r="F169" s="28">
        <f t="shared" si="14"/>
        <v>0</v>
      </c>
      <c r="G169" s="28">
        <f t="shared" si="15"/>
        <v>0</v>
      </c>
      <c r="H169" s="28">
        <f t="shared" si="16"/>
        <v>0</v>
      </c>
      <c r="I169" s="29">
        <f>IF(Table1[[#This Row],[Principal Closing]]&lt;L169,Table1[[#This Row],[Principal Closing]],)</f>
        <v>0</v>
      </c>
      <c r="K169" s="37">
        <f>IF(Table1[[#This Row],[Principal Closing]]&lt;&gt;0,$L$6,$L$6+$G$10)</f>
        <v>73151.376404025403</v>
      </c>
      <c r="L169" s="38">
        <f t="shared" si="17"/>
        <v>2183148.6720050578</v>
      </c>
    </row>
    <row r="170" spans="2:12" ht="15.75" x14ac:dyDescent="0.25">
      <c r="B170" s="26">
        <f t="shared" si="18"/>
        <v>158</v>
      </c>
      <c r="C170" s="27">
        <f t="shared" si="19"/>
        <v>48030</v>
      </c>
      <c r="D170" s="28">
        <f t="shared" si="20"/>
        <v>0</v>
      </c>
      <c r="E170" s="28">
        <f>IF(Table1[[#This Row],[Principal Opening]]&lt;E169,Table1[[#This Row],[Principal Opening]]+Table1[[#This Row],[Interest Portion]],E169)</f>
        <v>0</v>
      </c>
      <c r="F170" s="28">
        <f t="shared" si="14"/>
        <v>0</v>
      </c>
      <c r="G170" s="28">
        <f t="shared" si="15"/>
        <v>0</v>
      </c>
      <c r="H170" s="28">
        <f t="shared" si="16"/>
        <v>0</v>
      </c>
      <c r="I170" s="29">
        <f>IF(Table1[[#This Row],[Principal Closing]]&lt;L170,Table1[[#This Row],[Principal Closing]],)</f>
        <v>0</v>
      </c>
      <c r="K170" s="39">
        <f>IF(Table1[[#This Row],[Principal Closing]]&lt;&gt;0,$L$6,$L$6+$G$10)</f>
        <v>73151.376404025403</v>
      </c>
      <c r="L170" s="40">
        <f t="shared" si="17"/>
        <v>2278863.0488931742</v>
      </c>
    </row>
    <row r="171" spans="2:12" ht="15.75" x14ac:dyDescent="0.25">
      <c r="B171" s="26">
        <f t="shared" si="18"/>
        <v>159</v>
      </c>
      <c r="C171" s="27">
        <f t="shared" si="19"/>
        <v>48061</v>
      </c>
      <c r="D171" s="28">
        <f t="shared" si="20"/>
        <v>0</v>
      </c>
      <c r="E171" s="28">
        <f>IF(Table1[[#This Row],[Principal Opening]]&lt;E170,Table1[[#This Row],[Principal Opening]]+Table1[[#This Row],[Interest Portion]],E170)</f>
        <v>0</v>
      </c>
      <c r="F171" s="28">
        <f t="shared" si="14"/>
        <v>0</v>
      </c>
      <c r="G171" s="28">
        <f t="shared" si="15"/>
        <v>0</v>
      </c>
      <c r="H171" s="28">
        <f t="shared" si="16"/>
        <v>0</v>
      </c>
      <c r="I171" s="29">
        <f>IF(Table1[[#This Row],[Principal Closing]]&lt;L171,Table1[[#This Row],[Principal Closing]],)</f>
        <v>0</v>
      </c>
      <c r="K171" s="37">
        <f>IF(Table1[[#This Row],[Principal Closing]]&lt;&gt;0,$L$6,$L$6+$G$10)</f>
        <v>73151.376404025403</v>
      </c>
      <c r="L171" s="38">
        <f t="shared" si="17"/>
        <v>2375534.569550172</v>
      </c>
    </row>
    <row r="172" spans="2:12" ht="15.75" x14ac:dyDescent="0.25">
      <c r="B172" s="26">
        <f t="shared" si="18"/>
        <v>160</v>
      </c>
      <c r="C172" s="27">
        <f t="shared" si="19"/>
        <v>48092</v>
      </c>
      <c r="D172" s="28">
        <f t="shared" si="20"/>
        <v>0</v>
      </c>
      <c r="E172" s="28">
        <f>IF(Table1[[#This Row],[Principal Opening]]&lt;E171,Table1[[#This Row],[Principal Opening]]+Table1[[#This Row],[Interest Portion]],E171)</f>
        <v>0</v>
      </c>
      <c r="F172" s="28">
        <f t="shared" si="14"/>
        <v>0</v>
      </c>
      <c r="G172" s="28">
        <f t="shared" si="15"/>
        <v>0</v>
      </c>
      <c r="H172" s="28">
        <f t="shared" si="16"/>
        <v>0</v>
      </c>
      <c r="I172" s="29">
        <f>IF(Table1[[#This Row],[Principal Closing]]&lt;L172,Table1[[#This Row],[Principal Closing]],)</f>
        <v>0</v>
      </c>
      <c r="K172" s="39">
        <f>IF(Table1[[#This Row],[Principal Closing]]&lt;&gt;0,$L$6,$L$6+$G$10)</f>
        <v>73151.376404025403</v>
      </c>
      <c r="L172" s="40">
        <f t="shared" si="17"/>
        <v>2473172.8054137398</v>
      </c>
    </row>
    <row r="173" spans="2:12" ht="15.75" x14ac:dyDescent="0.25">
      <c r="B173" s="26">
        <f t="shared" si="18"/>
        <v>161</v>
      </c>
      <c r="C173" s="27">
        <f t="shared" si="19"/>
        <v>48122</v>
      </c>
      <c r="D173" s="28">
        <f t="shared" si="20"/>
        <v>0</v>
      </c>
      <c r="E173" s="28">
        <f>IF(Table1[[#This Row],[Principal Opening]]&lt;E172,Table1[[#This Row],[Principal Opening]]+Table1[[#This Row],[Interest Portion]],E172)</f>
        <v>0</v>
      </c>
      <c r="F173" s="28">
        <f t="shared" si="14"/>
        <v>0</v>
      </c>
      <c r="G173" s="28">
        <f t="shared" si="15"/>
        <v>0</v>
      </c>
      <c r="H173" s="28">
        <f t="shared" si="16"/>
        <v>0</v>
      </c>
      <c r="I173" s="29">
        <f>IF(Table1[[#This Row],[Principal Closing]]&lt;L173,Table1[[#This Row],[Principal Closing]],)</f>
        <v>0</v>
      </c>
      <c r="K173" s="37">
        <f>IF(Table1[[#This Row],[Principal Closing]]&lt;&gt;0,$L$6,$L$6+$G$10)</f>
        <v>73151.376404025403</v>
      </c>
      <c r="L173" s="38">
        <f t="shared" si="17"/>
        <v>2571787.4236359429</v>
      </c>
    </row>
    <row r="174" spans="2:12" ht="15.75" x14ac:dyDescent="0.25">
      <c r="B174" s="26">
        <f t="shared" si="18"/>
        <v>162</v>
      </c>
      <c r="C174" s="27">
        <f t="shared" si="19"/>
        <v>48153</v>
      </c>
      <c r="D174" s="28">
        <f t="shared" si="20"/>
        <v>0</v>
      </c>
      <c r="E174" s="28">
        <f>IF(Table1[[#This Row],[Principal Opening]]&lt;E173,Table1[[#This Row],[Principal Opening]]+Table1[[#This Row],[Interest Portion]],E173)</f>
        <v>0</v>
      </c>
      <c r="F174" s="28">
        <f t="shared" si="14"/>
        <v>0</v>
      </c>
      <c r="G174" s="28">
        <f t="shared" si="15"/>
        <v>0</v>
      </c>
      <c r="H174" s="28">
        <f t="shared" si="16"/>
        <v>0</v>
      </c>
      <c r="I174" s="29">
        <f>IF(Table1[[#This Row],[Principal Closing]]&lt;L174,Table1[[#This Row],[Principal Closing]],)</f>
        <v>0</v>
      </c>
      <c r="K174" s="39">
        <f>IF(Table1[[#This Row],[Principal Closing]]&lt;&gt;0,$L$6,$L$6+$G$10)</f>
        <v>73151.376404025403</v>
      </c>
      <c r="L174" s="40">
        <f t="shared" si="17"/>
        <v>2671388.1880403683</v>
      </c>
    </row>
    <row r="175" spans="2:12" ht="15.75" x14ac:dyDescent="0.25">
      <c r="B175" s="26">
        <f t="shared" si="18"/>
        <v>163</v>
      </c>
      <c r="C175" s="27">
        <f t="shared" si="19"/>
        <v>48183</v>
      </c>
      <c r="D175" s="28">
        <f t="shared" si="20"/>
        <v>0</v>
      </c>
      <c r="E175" s="28">
        <f>IF(Table1[[#This Row],[Principal Opening]]&lt;E174,Table1[[#This Row],[Principal Opening]]+Table1[[#This Row],[Interest Portion]],E174)</f>
        <v>0</v>
      </c>
      <c r="F175" s="28">
        <f t="shared" si="14"/>
        <v>0</v>
      </c>
      <c r="G175" s="28">
        <f t="shared" si="15"/>
        <v>0</v>
      </c>
      <c r="H175" s="28">
        <f t="shared" si="16"/>
        <v>0</v>
      </c>
      <c r="I175" s="29">
        <f>IF(Table1[[#This Row],[Principal Closing]]&lt;L175,Table1[[#This Row],[Principal Closing]],)</f>
        <v>0</v>
      </c>
      <c r="K175" s="37">
        <f>IF(Table1[[#This Row],[Principal Closing]]&lt;&gt;0,$L$6,$L$6+$G$10)</f>
        <v>73151.376404025403</v>
      </c>
      <c r="L175" s="38">
        <f t="shared" si="17"/>
        <v>2771984.9600888379</v>
      </c>
    </row>
    <row r="176" spans="2:12" ht="15.75" x14ac:dyDescent="0.25">
      <c r="B176" s="26">
        <f t="shared" si="18"/>
        <v>164</v>
      </c>
      <c r="C176" s="27">
        <f t="shared" si="19"/>
        <v>48214</v>
      </c>
      <c r="D176" s="28">
        <f t="shared" si="20"/>
        <v>0</v>
      </c>
      <c r="E176" s="28">
        <f>IF(Table1[[#This Row],[Principal Opening]]&lt;E175,Table1[[#This Row],[Principal Opening]]+Table1[[#This Row],[Interest Portion]],E175)</f>
        <v>0</v>
      </c>
      <c r="F176" s="28">
        <f t="shared" si="14"/>
        <v>0</v>
      </c>
      <c r="G176" s="28">
        <f t="shared" si="15"/>
        <v>0</v>
      </c>
      <c r="H176" s="28">
        <f t="shared" si="16"/>
        <v>0</v>
      </c>
      <c r="I176" s="29">
        <f>IF(Table1[[#This Row],[Principal Closing]]&lt;L176,Table1[[#This Row],[Principal Closing]],)</f>
        <v>0</v>
      </c>
      <c r="K176" s="39">
        <f>IF(Table1[[#This Row],[Principal Closing]]&lt;&gt;0,$L$6,$L$6+$G$10)</f>
        <v>73151.376404025403</v>
      </c>
      <c r="L176" s="40">
        <f t="shared" si="17"/>
        <v>2873587.6998577919</v>
      </c>
    </row>
    <row r="177" spans="2:12" ht="15.75" x14ac:dyDescent="0.25">
      <c r="B177" s="26">
        <f t="shared" si="18"/>
        <v>165</v>
      </c>
      <c r="C177" s="27">
        <f t="shared" si="19"/>
        <v>48245</v>
      </c>
      <c r="D177" s="28">
        <f t="shared" si="20"/>
        <v>0</v>
      </c>
      <c r="E177" s="28">
        <f>IF(Table1[[#This Row],[Principal Opening]]&lt;E176,Table1[[#This Row],[Principal Opening]]+Table1[[#This Row],[Interest Portion]],E176)</f>
        <v>0</v>
      </c>
      <c r="F177" s="28">
        <f t="shared" si="14"/>
        <v>0</v>
      </c>
      <c r="G177" s="28">
        <f t="shared" si="15"/>
        <v>0</v>
      </c>
      <c r="H177" s="28">
        <f t="shared" si="16"/>
        <v>0</v>
      </c>
      <c r="I177" s="29">
        <f>IF(Table1[[#This Row],[Principal Closing]]&lt;L177,Table1[[#This Row],[Principal Closing]],)</f>
        <v>0</v>
      </c>
      <c r="K177" s="37">
        <f>IF(Table1[[#This Row],[Principal Closing]]&lt;&gt;0,$L$6,$L$6+$G$10)</f>
        <v>73151.376404025403</v>
      </c>
      <c r="L177" s="38">
        <f t="shared" si="17"/>
        <v>2976206.4670244358</v>
      </c>
    </row>
    <row r="178" spans="2:12" ht="15.75" x14ac:dyDescent="0.25">
      <c r="B178" s="26">
        <f t="shared" si="18"/>
        <v>166</v>
      </c>
      <c r="C178" s="27">
        <f t="shared" si="19"/>
        <v>48274</v>
      </c>
      <c r="D178" s="28">
        <f t="shared" si="20"/>
        <v>0</v>
      </c>
      <c r="E178" s="28">
        <f>IF(Table1[[#This Row],[Principal Opening]]&lt;E177,Table1[[#This Row],[Principal Opening]]+Table1[[#This Row],[Interest Portion]],E177)</f>
        <v>0</v>
      </c>
      <c r="F178" s="28">
        <f t="shared" si="14"/>
        <v>0</v>
      </c>
      <c r="G178" s="28">
        <f t="shared" si="15"/>
        <v>0</v>
      </c>
      <c r="H178" s="28">
        <f t="shared" si="16"/>
        <v>0</v>
      </c>
      <c r="I178" s="29">
        <f>IF(Table1[[#This Row],[Principal Closing]]&lt;L178,Table1[[#This Row],[Principal Closing]],)</f>
        <v>0</v>
      </c>
      <c r="K178" s="39">
        <f>IF(Table1[[#This Row],[Principal Closing]]&lt;&gt;0,$L$6,$L$6+$G$10)</f>
        <v>73151.376404025403</v>
      </c>
      <c r="L178" s="40">
        <f t="shared" si="17"/>
        <v>3079851.4218627461</v>
      </c>
    </row>
    <row r="179" spans="2:12" ht="15.75" x14ac:dyDescent="0.25">
      <c r="B179" s="26">
        <f t="shared" si="18"/>
        <v>167</v>
      </c>
      <c r="C179" s="27">
        <f t="shared" si="19"/>
        <v>48305</v>
      </c>
      <c r="D179" s="28">
        <f t="shared" si="20"/>
        <v>0</v>
      </c>
      <c r="E179" s="28">
        <f>IF(Table1[[#This Row],[Principal Opening]]&lt;E178,Table1[[#This Row],[Principal Opening]]+Table1[[#This Row],[Interest Portion]],E178)</f>
        <v>0</v>
      </c>
      <c r="F179" s="28">
        <f t="shared" si="14"/>
        <v>0</v>
      </c>
      <c r="G179" s="28">
        <f t="shared" si="15"/>
        <v>0</v>
      </c>
      <c r="H179" s="28">
        <f t="shared" si="16"/>
        <v>0</v>
      </c>
      <c r="I179" s="29">
        <f>IF(Table1[[#This Row],[Principal Closing]]&lt;L179,Table1[[#This Row],[Principal Closing]],)</f>
        <v>0</v>
      </c>
      <c r="K179" s="37">
        <f>IF(Table1[[#This Row],[Principal Closing]]&lt;&gt;0,$L$6,$L$6+$G$10)</f>
        <v>73151.376404025403</v>
      </c>
      <c r="L179" s="38">
        <f t="shared" si="17"/>
        <v>3184532.8262494393</v>
      </c>
    </row>
    <row r="180" spans="2:12" ht="15.75" x14ac:dyDescent="0.25">
      <c r="B180" s="26">
        <f t="shared" si="18"/>
        <v>168</v>
      </c>
      <c r="C180" s="27">
        <f t="shared" si="19"/>
        <v>48335</v>
      </c>
      <c r="D180" s="28">
        <f t="shared" si="20"/>
        <v>0</v>
      </c>
      <c r="E180" s="28">
        <f>IF(Table1[[#This Row],[Principal Opening]]&lt;E179,Table1[[#This Row],[Principal Opening]]+Table1[[#This Row],[Interest Portion]],E179)</f>
        <v>0</v>
      </c>
      <c r="F180" s="28">
        <f t="shared" si="14"/>
        <v>0</v>
      </c>
      <c r="G180" s="28">
        <f t="shared" si="15"/>
        <v>0</v>
      </c>
      <c r="H180" s="28">
        <f t="shared" si="16"/>
        <v>0</v>
      </c>
      <c r="I180" s="29">
        <f>IF(Table1[[#This Row],[Principal Closing]]&lt;L180,Table1[[#This Row],[Principal Closing]],)</f>
        <v>0</v>
      </c>
      <c r="K180" s="39">
        <f>IF(Table1[[#This Row],[Principal Closing]]&lt;&gt;0,$L$6,$L$6+$G$10)</f>
        <v>73151.376404025403</v>
      </c>
      <c r="L180" s="40">
        <f t="shared" si="17"/>
        <v>3290261.0446799994</v>
      </c>
    </row>
    <row r="181" spans="2:12" ht="15.75" x14ac:dyDescent="0.25">
      <c r="B181" s="26">
        <f t="shared" si="18"/>
        <v>169</v>
      </c>
      <c r="C181" s="27">
        <f t="shared" si="19"/>
        <v>48366</v>
      </c>
      <c r="D181" s="28">
        <f t="shared" si="20"/>
        <v>0</v>
      </c>
      <c r="E181" s="28">
        <f>IF(Table1[[#This Row],[Principal Opening]]&lt;E180,Table1[[#This Row],[Principal Opening]]+Table1[[#This Row],[Interest Portion]],E180)</f>
        <v>0</v>
      </c>
      <c r="F181" s="28">
        <f t="shared" si="14"/>
        <v>0</v>
      </c>
      <c r="G181" s="28">
        <f t="shared" si="15"/>
        <v>0</v>
      </c>
      <c r="H181" s="28">
        <f t="shared" si="16"/>
        <v>0</v>
      </c>
      <c r="I181" s="29">
        <f>IF(Table1[[#This Row],[Principal Closing]]&lt;L181,Table1[[#This Row],[Principal Closing]],)</f>
        <v>0</v>
      </c>
      <c r="K181" s="37">
        <f>IF(Table1[[#This Row],[Principal Closing]]&lt;&gt;0,$L$6,$L$6+$G$10)</f>
        <v>73151.376404025403</v>
      </c>
      <c r="L181" s="38">
        <f t="shared" si="17"/>
        <v>3397046.545294865</v>
      </c>
    </row>
    <row r="182" spans="2:12" ht="15.75" x14ac:dyDescent="0.25">
      <c r="B182" s="26">
        <f t="shared" si="18"/>
        <v>170</v>
      </c>
      <c r="C182" s="27">
        <f t="shared" si="19"/>
        <v>48396</v>
      </c>
      <c r="D182" s="28">
        <f t="shared" si="20"/>
        <v>0</v>
      </c>
      <c r="E182" s="28">
        <f>IF(Table1[[#This Row],[Principal Opening]]&lt;E181,Table1[[#This Row],[Principal Opening]]+Table1[[#This Row],[Interest Portion]],E181)</f>
        <v>0</v>
      </c>
      <c r="F182" s="28">
        <f t="shared" si="14"/>
        <v>0</v>
      </c>
      <c r="G182" s="28">
        <f t="shared" si="15"/>
        <v>0</v>
      </c>
      <c r="H182" s="28">
        <f t="shared" si="16"/>
        <v>0</v>
      </c>
      <c r="I182" s="29">
        <f>IF(Table1[[#This Row],[Principal Closing]]&lt;L182,Table1[[#This Row],[Principal Closing]],)</f>
        <v>0</v>
      </c>
      <c r="K182" s="39">
        <f>IF(Table1[[#This Row],[Principal Closing]]&lt;&gt;0,$L$6,$L$6+$G$10)</f>
        <v>73151.376404025403</v>
      </c>
      <c r="L182" s="40">
        <f t="shared" si="17"/>
        <v>3504899.9009158798</v>
      </c>
    </row>
    <row r="183" spans="2:12" ht="15.75" x14ac:dyDescent="0.25">
      <c r="B183" s="26">
        <f t="shared" si="18"/>
        <v>171</v>
      </c>
      <c r="C183" s="27">
        <f t="shared" si="19"/>
        <v>48427</v>
      </c>
      <c r="D183" s="28">
        <f t="shared" si="20"/>
        <v>0</v>
      </c>
      <c r="E183" s="28">
        <f>IF(Table1[[#This Row],[Principal Opening]]&lt;E182,Table1[[#This Row],[Principal Opening]]+Table1[[#This Row],[Interest Portion]],E182)</f>
        <v>0</v>
      </c>
      <c r="F183" s="28">
        <f t="shared" si="14"/>
        <v>0</v>
      </c>
      <c r="G183" s="28">
        <f t="shared" si="15"/>
        <v>0</v>
      </c>
      <c r="H183" s="28">
        <f t="shared" si="16"/>
        <v>0</v>
      </c>
      <c r="I183" s="29">
        <f>IF(Table1[[#This Row],[Principal Closing]]&lt;L183,Table1[[#This Row],[Principal Closing]],)</f>
        <v>0</v>
      </c>
      <c r="K183" s="37">
        <f>IF(Table1[[#This Row],[Principal Closing]]&lt;&gt;0,$L$6,$L$6+$G$10)</f>
        <v>73151.376404025403</v>
      </c>
      <c r="L183" s="38">
        <f t="shared" si="17"/>
        <v>3613831.7900931044</v>
      </c>
    </row>
    <row r="184" spans="2:12" ht="15.75" x14ac:dyDescent="0.25">
      <c r="B184" s="26">
        <f t="shared" si="18"/>
        <v>172</v>
      </c>
      <c r="C184" s="27">
        <f t="shared" si="19"/>
        <v>48458</v>
      </c>
      <c r="D184" s="28">
        <f t="shared" si="20"/>
        <v>0</v>
      </c>
      <c r="E184" s="28">
        <f>IF(Table1[[#This Row],[Principal Opening]]&lt;E183,Table1[[#This Row],[Principal Opening]]+Table1[[#This Row],[Interest Portion]],E183)</f>
        <v>0</v>
      </c>
      <c r="F184" s="28">
        <f t="shared" si="14"/>
        <v>0</v>
      </c>
      <c r="G184" s="28">
        <f t="shared" si="15"/>
        <v>0</v>
      </c>
      <c r="H184" s="28">
        <f t="shared" si="16"/>
        <v>0</v>
      </c>
      <c r="I184" s="29">
        <f>IF(Table1[[#This Row],[Principal Closing]]&lt;L184,Table1[[#This Row],[Principal Closing]],)</f>
        <v>0</v>
      </c>
      <c r="K184" s="39">
        <f>IF(Table1[[#This Row],[Principal Closing]]&lt;&gt;0,$L$6,$L$6+$G$10)</f>
        <v>73151.376404025403</v>
      </c>
      <c r="L184" s="40">
        <f t="shared" si="17"/>
        <v>3723852.998162101</v>
      </c>
    </row>
    <row r="185" spans="2:12" ht="15.75" x14ac:dyDescent="0.25">
      <c r="B185" s="26">
        <f t="shared" si="18"/>
        <v>173</v>
      </c>
      <c r="C185" s="27">
        <f t="shared" si="19"/>
        <v>48488</v>
      </c>
      <c r="D185" s="28">
        <f t="shared" si="20"/>
        <v>0</v>
      </c>
      <c r="E185" s="28">
        <f>IF(Table1[[#This Row],[Principal Opening]]&lt;E184,Table1[[#This Row],[Principal Opening]]+Table1[[#This Row],[Interest Portion]],E184)</f>
        <v>0</v>
      </c>
      <c r="F185" s="28">
        <f t="shared" si="14"/>
        <v>0</v>
      </c>
      <c r="G185" s="28">
        <f t="shared" si="15"/>
        <v>0</v>
      </c>
      <c r="H185" s="28">
        <f t="shared" si="16"/>
        <v>0</v>
      </c>
      <c r="I185" s="29">
        <f>IF(Table1[[#This Row],[Principal Closing]]&lt;L185,Table1[[#This Row],[Principal Closing]],)</f>
        <v>0</v>
      </c>
      <c r="K185" s="37">
        <f>IF(Table1[[#This Row],[Principal Closing]]&lt;&gt;0,$L$6,$L$6+$G$10)</f>
        <v>73151.376404025403</v>
      </c>
      <c r="L185" s="38">
        <f t="shared" si="17"/>
        <v>3834974.4183117878</v>
      </c>
    </row>
    <row r="186" spans="2:12" ht="15.75" x14ac:dyDescent="0.25">
      <c r="B186" s="26">
        <f t="shared" si="18"/>
        <v>174</v>
      </c>
      <c r="C186" s="27">
        <f t="shared" si="19"/>
        <v>48519</v>
      </c>
      <c r="D186" s="28">
        <f t="shared" si="20"/>
        <v>0</v>
      </c>
      <c r="E186" s="28">
        <f>IF(Table1[[#This Row],[Principal Opening]]&lt;E185,Table1[[#This Row],[Principal Opening]]+Table1[[#This Row],[Interest Portion]],E185)</f>
        <v>0</v>
      </c>
      <c r="F186" s="28">
        <f t="shared" si="14"/>
        <v>0</v>
      </c>
      <c r="G186" s="28">
        <f t="shared" si="15"/>
        <v>0</v>
      </c>
      <c r="H186" s="28">
        <f t="shared" si="16"/>
        <v>0</v>
      </c>
      <c r="I186" s="29">
        <f>IF(Table1[[#This Row],[Principal Closing]]&lt;L186,Table1[[#This Row],[Principal Closing]],)</f>
        <v>0</v>
      </c>
      <c r="K186" s="39">
        <f>IF(Table1[[#This Row],[Principal Closing]]&lt;&gt;0,$L$6,$L$6+$G$10)</f>
        <v>73151.376404025403</v>
      </c>
      <c r="L186" s="40">
        <f t="shared" si="17"/>
        <v>3947207.0526629714</v>
      </c>
    </row>
    <row r="187" spans="2:12" ht="15.75" x14ac:dyDescent="0.25">
      <c r="B187" s="26">
        <f t="shared" si="18"/>
        <v>175</v>
      </c>
      <c r="C187" s="27">
        <f t="shared" si="19"/>
        <v>48549</v>
      </c>
      <c r="D187" s="28">
        <f t="shared" si="20"/>
        <v>0</v>
      </c>
      <c r="E187" s="28">
        <f>IF(Table1[[#This Row],[Principal Opening]]&lt;E186,Table1[[#This Row],[Principal Opening]]+Table1[[#This Row],[Interest Portion]],E186)</f>
        <v>0</v>
      </c>
      <c r="F187" s="28">
        <f t="shared" si="14"/>
        <v>0</v>
      </c>
      <c r="G187" s="28">
        <f t="shared" si="15"/>
        <v>0</v>
      </c>
      <c r="H187" s="28">
        <f t="shared" si="16"/>
        <v>0</v>
      </c>
      <c r="I187" s="29">
        <f>IF(Table1[[#This Row],[Principal Closing]]&lt;L187,Table1[[#This Row],[Principal Closing]],)</f>
        <v>0</v>
      </c>
      <c r="K187" s="37">
        <f>IF(Table1[[#This Row],[Principal Closing]]&lt;&gt;0,$L$6,$L$6+$G$10)</f>
        <v>73151.376404025403</v>
      </c>
      <c r="L187" s="38">
        <f t="shared" si="17"/>
        <v>4060562.0133576668</v>
      </c>
    </row>
    <row r="188" spans="2:12" ht="15.75" x14ac:dyDescent="0.25">
      <c r="B188" s="26">
        <f t="shared" si="18"/>
        <v>176</v>
      </c>
      <c r="C188" s="27">
        <f t="shared" si="19"/>
        <v>48580</v>
      </c>
      <c r="D188" s="28">
        <f t="shared" si="20"/>
        <v>0</v>
      </c>
      <c r="E188" s="28">
        <f>IF(Table1[[#This Row],[Principal Opening]]&lt;E187,Table1[[#This Row],[Principal Opening]]+Table1[[#This Row],[Interest Portion]],E187)</f>
        <v>0</v>
      </c>
      <c r="F188" s="28">
        <f t="shared" si="14"/>
        <v>0</v>
      </c>
      <c r="G188" s="28">
        <f t="shared" si="15"/>
        <v>0</v>
      </c>
      <c r="H188" s="28">
        <f t="shared" si="16"/>
        <v>0</v>
      </c>
      <c r="I188" s="29">
        <f>IF(Table1[[#This Row],[Principal Closing]]&lt;L188,Table1[[#This Row],[Principal Closing]],)</f>
        <v>0</v>
      </c>
      <c r="K188" s="39">
        <f>IF(Table1[[#This Row],[Principal Closing]]&lt;&gt;0,$L$6,$L$6+$G$10)</f>
        <v>73151.376404025403</v>
      </c>
      <c r="L188" s="40">
        <f t="shared" si="17"/>
        <v>4175050.5236593094</v>
      </c>
    </row>
    <row r="189" spans="2:12" ht="15.75" x14ac:dyDescent="0.25">
      <c r="B189" s="26">
        <f t="shared" si="18"/>
        <v>177</v>
      </c>
      <c r="C189" s="27">
        <f t="shared" si="19"/>
        <v>48611</v>
      </c>
      <c r="D189" s="28">
        <f t="shared" si="20"/>
        <v>0</v>
      </c>
      <c r="E189" s="28">
        <f>IF(Table1[[#This Row],[Principal Opening]]&lt;E188,Table1[[#This Row],[Principal Opening]]+Table1[[#This Row],[Interest Portion]],E188)</f>
        <v>0</v>
      </c>
      <c r="F189" s="28">
        <f t="shared" si="14"/>
        <v>0</v>
      </c>
      <c r="G189" s="28">
        <f t="shared" si="15"/>
        <v>0</v>
      </c>
      <c r="H189" s="28">
        <f t="shared" si="16"/>
        <v>0</v>
      </c>
      <c r="I189" s="29">
        <f>IF(Table1[[#This Row],[Principal Closing]]&lt;L189,Table1[[#This Row],[Principal Closing]],)</f>
        <v>0</v>
      </c>
      <c r="K189" s="37">
        <f>IF(Table1[[#This Row],[Principal Closing]]&lt;&gt;0,$L$6,$L$6+$G$10)</f>
        <v>73151.376404025403</v>
      </c>
      <c r="L189" s="38">
        <f t="shared" si="17"/>
        <v>4290683.9190639686</v>
      </c>
    </row>
    <row r="190" spans="2:12" ht="15.75" x14ac:dyDescent="0.25">
      <c r="B190" s="26">
        <f t="shared" si="18"/>
        <v>178</v>
      </c>
      <c r="C190" s="27">
        <f t="shared" si="19"/>
        <v>48639</v>
      </c>
      <c r="D190" s="28">
        <f t="shared" si="20"/>
        <v>0</v>
      </c>
      <c r="E190" s="28">
        <f>IF(Table1[[#This Row],[Principal Opening]]&lt;E189,Table1[[#This Row],[Principal Opening]]+Table1[[#This Row],[Interest Portion]],E189)</f>
        <v>0</v>
      </c>
      <c r="F190" s="28">
        <f t="shared" si="14"/>
        <v>0</v>
      </c>
      <c r="G190" s="28">
        <f t="shared" si="15"/>
        <v>0</v>
      </c>
      <c r="H190" s="28">
        <f t="shared" si="16"/>
        <v>0</v>
      </c>
      <c r="I190" s="29">
        <f>IF(Table1[[#This Row],[Principal Closing]]&lt;L190,Table1[[#This Row],[Principal Closing]],)</f>
        <v>0</v>
      </c>
      <c r="K190" s="39">
        <f>IF(Table1[[#This Row],[Principal Closing]]&lt;&gt;0,$L$6,$L$6+$G$10)</f>
        <v>73151.376404025403</v>
      </c>
      <c r="L190" s="40">
        <f t="shared" si="17"/>
        <v>4407473.6484226743</v>
      </c>
    </row>
    <row r="191" spans="2:12" ht="15.75" x14ac:dyDescent="0.25">
      <c r="B191" s="26">
        <f t="shared" si="18"/>
        <v>179</v>
      </c>
      <c r="C191" s="27">
        <f t="shared" si="19"/>
        <v>48670</v>
      </c>
      <c r="D191" s="28">
        <f t="shared" si="20"/>
        <v>0</v>
      </c>
      <c r="E191" s="28">
        <f>IF(Table1[[#This Row],[Principal Opening]]&lt;E190,Table1[[#This Row],[Principal Opening]]+Table1[[#This Row],[Interest Portion]],E190)</f>
        <v>0</v>
      </c>
      <c r="F191" s="28">
        <f t="shared" si="14"/>
        <v>0</v>
      </c>
      <c r="G191" s="28">
        <f t="shared" si="15"/>
        <v>0</v>
      </c>
      <c r="H191" s="28">
        <f t="shared" si="16"/>
        <v>0</v>
      </c>
      <c r="I191" s="29">
        <f>IF(Table1[[#This Row],[Principal Closing]]&lt;L191,Table1[[#This Row],[Principal Closing]],)</f>
        <v>0</v>
      </c>
      <c r="K191" s="37">
        <f>IF(Table1[[#This Row],[Principal Closing]]&lt;&gt;0,$L$6,$L$6+$G$10)</f>
        <v>73151.376404025403</v>
      </c>
      <c r="L191" s="38">
        <f t="shared" si="17"/>
        <v>4525431.2750749672</v>
      </c>
    </row>
    <row r="192" spans="2:12" ht="15.75" x14ac:dyDescent="0.25">
      <c r="B192" s="26">
        <f t="shared" si="18"/>
        <v>180</v>
      </c>
      <c r="C192" s="27">
        <f t="shared" si="19"/>
        <v>48700</v>
      </c>
      <c r="D192" s="28">
        <f t="shared" si="20"/>
        <v>0</v>
      </c>
      <c r="E192" s="28">
        <f>IF(Table1[[#This Row],[Principal Opening]]&lt;E191,Table1[[#This Row],[Principal Opening]]+Table1[[#This Row],[Interest Portion]],E191)</f>
        <v>0</v>
      </c>
      <c r="F192" s="28">
        <f t="shared" si="14"/>
        <v>0</v>
      </c>
      <c r="G192" s="28">
        <f t="shared" si="15"/>
        <v>0</v>
      </c>
      <c r="H192" s="28">
        <f t="shared" si="16"/>
        <v>0</v>
      </c>
      <c r="I192" s="29">
        <f>IF(Table1[[#This Row],[Principal Closing]]&lt;L192,Table1[[#This Row],[Principal Closing]],)</f>
        <v>0</v>
      </c>
      <c r="K192" s="39">
        <f>IF(Table1[[#This Row],[Principal Closing]]&lt;&gt;0,$L$6,$L$6+$G$10)</f>
        <v>73151.376404025403</v>
      </c>
      <c r="L192" s="40">
        <f t="shared" si="17"/>
        <v>4644568.4779937826</v>
      </c>
    </row>
    <row r="193" spans="2:12" ht="15.75" x14ac:dyDescent="0.25">
      <c r="B193" s="26">
        <f t="shared" si="18"/>
        <v>181</v>
      </c>
      <c r="C193" s="27">
        <f t="shared" si="19"/>
        <v>48731</v>
      </c>
      <c r="D193" s="28">
        <f t="shared" si="20"/>
        <v>0</v>
      </c>
      <c r="E193" s="28">
        <f>IF(Table1[[#This Row],[Principal Opening]]&lt;E192,Table1[[#This Row],[Principal Opening]]+Table1[[#This Row],[Interest Portion]],E192)</f>
        <v>0</v>
      </c>
      <c r="F193" s="28">
        <f t="shared" si="14"/>
        <v>0</v>
      </c>
      <c r="G193" s="28">
        <f t="shared" si="15"/>
        <v>0</v>
      </c>
      <c r="H193" s="28">
        <f t="shared" si="16"/>
        <v>0</v>
      </c>
      <c r="I193" s="29">
        <f>IF(Table1[[#This Row],[Principal Closing]]&lt;L193,Table1[[#This Row],[Principal Closing]],)</f>
        <v>0</v>
      </c>
      <c r="K193" s="37">
        <f>IF(Table1[[#This Row],[Principal Closing]]&lt;&gt;0,$L$6,$L$6+$G$10)</f>
        <v>73151.376404025403</v>
      </c>
      <c r="L193" s="38">
        <f t="shared" si="17"/>
        <v>4764897.0529417861</v>
      </c>
    </row>
    <row r="194" spans="2:12" ht="15.75" x14ac:dyDescent="0.25">
      <c r="B194" s="26">
        <f t="shared" si="18"/>
        <v>182</v>
      </c>
      <c r="C194" s="27">
        <f t="shared" si="19"/>
        <v>48761</v>
      </c>
      <c r="D194" s="28">
        <f t="shared" si="20"/>
        <v>0</v>
      </c>
      <c r="E194" s="28">
        <f>IF(Table1[[#This Row],[Principal Opening]]&lt;E193,Table1[[#This Row],[Principal Opening]]+Table1[[#This Row],[Interest Portion]],E193)</f>
        <v>0</v>
      </c>
      <c r="F194" s="28">
        <f t="shared" si="14"/>
        <v>0</v>
      </c>
      <c r="G194" s="28">
        <f t="shared" si="15"/>
        <v>0</v>
      </c>
      <c r="H194" s="28">
        <f t="shared" si="16"/>
        <v>0</v>
      </c>
      <c r="I194" s="29">
        <f>IF(Table1[[#This Row],[Principal Closing]]&lt;L194,Table1[[#This Row],[Principal Closing]],)</f>
        <v>0</v>
      </c>
      <c r="K194" s="39">
        <f>IF(Table1[[#This Row],[Principal Closing]]&lt;&gt;0,$L$6,$L$6+$G$10)</f>
        <v>73151.376404025403</v>
      </c>
      <c r="L194" s="40">
        <f t="shared" si="17"/>
        <v>4886428.9136392698</v>
      </c>
    </row>
    <row r="195" spans="2:12" ht="15.75" x14ac:dyDescent="0.25">
      <c r="B195" s="26">
        <f t="shared" si="18"/>
        <v>183</v>
      </c>
      <c r="C195" s="27">
        <f t="shared" si="19"/>
        <v>48792</v>
      </c>
      <c r="D195" s="28">
        <f t="shared" si="20"/>
        <v>0</v>
      </c>
      <c r="E195" s="28">
        <f>IF(Table1[[#This Row],[Principal Opening]]&lt;E194,Table1[[#This Row],[Principal Opening]]+Table1[[#This Row],[Interest Portion]],E194)</f>
        <v>0</v>
      </c>
      <c r="F195" s="28">
        <f t="shared" si="14"/>
        <v>0</v>
      </c>
      <c r="G195" s="28">
        <f t="shared" si="15"/>
        <v>0</v>
      </c>
      <c r="H195" s="28">
        <f t="shared" si="16"/>
        <v>0</v>
      </c>
      <c r="I195" s="29">
        <f>IF(Table1[[#This Row],[Principal Closing]]&lt;L195,Table1[[#This Row],[Principal Closing]],)</f>
        <v>0</v>
      </c>
      <c r="K195" s="37">
        <f>IF(Table1[[#This Row],[Principal Closing]]&lt;&gt;0,$L$6,$L$6+$G$10)</f>
        <v>73151.376404025403</v>
      </c>
      <c r="L195" s="38">
        <f t="shared" si="17"/>
        <v>5009176.092943728</v>
      </c>
    </row>
    <row r="196" spans="2:12" ht="15.75" x14ac:dyDescent="0.25">
      <c r="B196" s="26">
        <f t="shared" si="18"/>
        <v>184</v>
      </c>
      <c r="C196" s="27">
        <f t="shared" si="19"/>
        <v>48823</v>
      </c>
      <c r="D196" s="28">
        <f t="shared" si="20"/>
        <v>0</v>
      </c>
      <c r="E196" s="28">
        <f>IF(Table1[[#This Row],[Principal Opening]]&lt;E195,Table1[[#This Row],[Principal Opening]]+Table1[[#This Row],[Interest Portion]],E195)</f>
        <v>0</v>
      </c>
      <c r="F196" s="28">
        <f t="shared" si="14"/>
        <v>0</v>
      </c>
      <c r="G196" s="28">
        <f t="shared" si="15"/>
        <v>0</v>
      </c>
      <c r="H196" s="28">
        <f t="shared" si="16"/>
        <v>0</v>
      </c>
      <c r="I196" s="29">
        <f>IF(Table1[[#This Row],[Principal Closing]]&lt;L196,Table1[[#This Row],[Principal Closing]],)</f>
        <v>0</v>
      </c>
      <c r="K196" s="39">
        <f>IF(Table1[[#This Row],[Principal Closing]]&lt;&gt;0,$L$6,$L$6+$G$10)</f>
        <v>73151.376404025403</v>
      </c>
      <c r="L196" s="40">
        <f t="shared" si="17"/>
        <v>5133150.7440412315</v>
      </c>
    </row>
    <row r="197" spans="2:12" ht="15.75" x14ac:dyDescent="0.25">
      <c r="B197" s="26">
        <f t="shared" si="18"/>
        <v>185</v>
      </c>
      <c r="C197" s="27">
        <f t="shared" si="19"/>
        <v>48853</v>
      </c>
      <c r="D197" s="28">
        <f t="shared" si="20"/>
        <v>0</v>
      </c>
      <c r="E197" s="28">
        <f>IF(Table1[[#This Row],[Principal Opening]]&lt;E196,Table1[[#This Row],[Principal Opening]]+Table1[[#This Row],[Interest Portion]],E196)</f>
        <v>0</v>
      </c>
      <c r="F197" s="28">
        <f t="shared" si="14"/>
        <v>0</v>
      </c>
      <c r="G197" s="28">
        <f t="shared" si="15"/>
        <v>0</v>
      </c>
      <c r="H197" s="28">
        <f t="shared" si="16"/>
        <v>0</v>
      </c>
      <c r="I197" s="29">
        <f>IF(Table1[[#This Row],[Principal Closing]]&lt;L197,Table1[[#This Row],[Principal Closing]],)</f>
        <v>0</v>
      </c>
      <c r="K197" s="37">
        <f>IF(Table1[[#This Row],[Principal Closing]]&lt;&gt;0,$L$6,$L$6+$G$10)</f>
        <v>73151.376404025403</v>
      </c>
      <c r="L197" s="38">
        <f t="shared" si="17"/>
        <v>5258365.14164971</v>
      </c>
    </row>
    <row r="198" spans="2:12" ht="15.75" x14ac:dyDescent="0.25">
      <c r="B198" s="26">
        <f t="shared" si="18"/>
        <v>186</v>
      </c>
      <c r="C198" s="27">
        <f t="shared" si="19"/>
        <v>48884</v>
      </c>
      <c r="D198" s="28">
        <f t="shared" si="20"/>
        <v>0</v>
      </c>
      <c r="E198" s="28">
        <f>IF(Table1[[#This Row],[Principal Opening]]&lt;E197,Table1[[#This Row],[Principal Opening]]+Table1[[#This Row],[Interest Portion]],E197)</f>
        <v>0</v>
      </c>
      <c r="F198" s="28">
        <f t="shared" si="14"/>
        <v>0</v>
      </c>
      <c r="G198" s="28">
        <f t="shared" si="15"/>
        <v>0</v>
      </c>
      <c r="H198" s="28">
        <f t="shared" si="16"/>
        <v>0</v>
      </c>
      <c r="I198" s="29">
        <f>IF(Table1[[#This Row],[Principal Closing]]&lt;L198,Table1[[#This Row],[Principal Closing]],)</f>
        <v>0</v>
      </c>
      <c r="K198" s="39">
        <f>IF(Table1[[#This Row],[Principal Closing]]&lt;&gt;0,$L$6,$L$6+$G$10)</f>
        <v>73151.376404025403</v>
      </c>
      <c r="L198" s="40">
        <f t="shared" si="17"/>
        <v>5384831.6832342725</v>
      </c>
    </row>
    <row r="199" spans="2:12" ht="15.75" x14ac:dyDescent="0.25">
      <c r="B199" s="26">
        <f t="shared" si="18"/>
        <v>187</v>
      </c>
      <c r="C199" s="27">
        <f t="shared" si="19"/>
        <v>48914</v>
      </c>
      <c r="D199" s="28">
        <f t="shared" si="20"/>
        <v>0</v>
      </c>
      <c r="E199" s="28">
        <f>IF(Table1[[#This Row],[Principal Opening]]&lt;E198,Table1[[#This Row],[Principal Opening]]+Table1[[#This Row],[Interest Portion]],E198)</f>
        <v>0</v>
      </c>
      <c r="F199" s="28">
        <f t="shared" si="14"/>
        <v>0</v>
      </c>
      <c r="G199" s="28">
        <f t="shared" si="15"/>
        <v>0</v>
      </c>
      <c r="H199" s="28">
        <f t="shared" si="16"/>
        <v>0</v>
      </c>
      <c r="I199" s="29">
        <f>IF(Table1[[#This Row],[Principal Closing]]&lt;L199,Table1[[#This Row],[Principal Closing]],)</f>
        <v>0</v>
      </c>
      <c r="K199" s="37">
        <f>IF(Table1[[#This Row],[Principal Closing]]&lt;&gt;0,$L$6,$L$6+$G$10)</f>
        <v>73151.376404025403</v>
      </c>
      <c r="L199" s="38">
        <f t="shared" si="17"/>
        <v>5512562.8902346808</v>
      </c>
    </row>
    <row r="200" spans="2:12" ht="15.75" x14ac:dyDescent="0.25">
      <c r="B200" s="26">
        <f t="shared" si="18"/>
        <v>188</v>
      </c>
      <c r="C200" s="27">
        <f t="shared" si="19"/>
        <v>48945</v>
      </c>
      <c r="D200" s="28">
        <f t="shared" si="20"/>
        <v>0</v>
      </c>
      <c r="E200" s="28">
        <f>IF(Table1[[#This Row],[Principal Opening]]&lt;E199,Table1[[#This Row],[Principal Opening]]+Table1[[#This Row],[Interest Portion]],E199)</f>
        <v>0</v>
      </c>
      <c r="F200" s="28">
        <f t="shared" si="14"/>
        <v>0</v>
      </c>
      <c r="G200" s="28">
        <f t="shared" si="15"/>
        <v>0</v>
      </c>
      <c r="H200" s="28">
        <f t="shared" si="16"/>
        <v>0</v>
      </c>
      <c r="I200" s="29">
        <f>IF(Table1[[#This Row],[Principal Closing]]&lt;L200,Table1[[#This Row],[Principal Closing]],)</f>
        <v>0</v>
      </c>
      <c r="K200" s="39">
        <f>IF(Table1[[#This Row],[Principal Closing]]&lt;&gt;0,$L$6,$L$6+$G$10)</f>
        <v>73151.376404025403</v>
      </c>
      <c r="L200" s="40">
        <f t="shared" si="17"/>
        <v>5641571.4093050938</v>
      </c>
    </row>
    <row r="201" spans="2:12" ht="15.75" x14ac:dyDescent="0.25">
      <c r="B201" s="26">
        <f t="shared" si="18"/>
        <v>189</v>
      </c>
      <c r="C201" s="27">
        <f t="shared" si="19"/>
        <v>48976</v>
      </c>
      <c r="D201" s="28">
        <f t="shared" si="20"/>
        <v>0</v>
      </c>
      <c r="E201" s="28">
        <f>IF(Table1[[#This Row],[Principal Opening]]&lt;E200,Table1[[#This Row],[Principal Opening]]+Table1[[#This Row],[Interest Portion]],E200)</f>
        <v>0</v>
      </c>
      <c r="F201" s="28">
        <f t="shared" si="14"/>
        <v>0</v>
      </c>
      <c r="G201" s="28">
        <f t="shared" si="15"/>
        <v>0</v>
      </c>
      <c r="H201" s="28">
        <f t="shared" si="16"/>
        <v>0</v>
      </c>
      <c r="I201" s="29">
        <f>IF(Table1[[#This Row],[Principal Closing]]&lt;L201,Table1[[#This Row],[Principal Closing]],)</f>
        <v>0</v>
      </c>
      <c r="K201" s="37">
        <f>IF(Table1[[#This Row],[Principal Closing]]&lt;&gt;0,$L$6,$L$6+$G$10)</f>
        <v>73151.376404025403</v>
      </c>
      <c r="L201" s="38">
        <f t="shared" si="17"/>
        <v>5771870.0135662109</v>
      </c>
    </row>
    <row r="202" spans="2:12" ht="15.75" x14ac:dyDescent="0.25">
      <c r="B202" s="26">
        <f t="shared" si="18"/>
        <v>190</v>
      </c>
      <c r="C202" s="27">
        <f t="shared" si="19"/>
        <v>49004</v>
      </c>
      <c r="D202" s="28">
        <f t="shared" si="20"/>
        <v>0</v>
      </c>
      <c r="E202" s="28">
        <f>IF(Table1[[#This Row],[Principal Opening]]&lt;E201,Table1[[#This Row],[Principal Opening]]+Table1[[#This Row],[Interest Portion]],E201)</f>
        <v>0</v>
      </c>
      <c r="F202" s="28">
        <f t="shared" si="14"/>
        <v>0</v>
      </c>
      <c r="G202" s="28">
        <f t="shared" si="15"/>
        <v>0</v>
      </c>
      <c r="H202" s="28">
        <f t="shared" si="16"/>
        <v>0</v>
      </c>
      <c r="I202" s="29">
        <f>IF(Table1[[#This Row],[Principal Closing]]&lt;L202,Table1[[#This Row],[Principal Closing]],)</f>
        <v>0</v>
      </c>
      <c r="K202" s="39">
        <f>IF(Table1[[#This Row],[Principal Closing]]&lt;&gt;0,$L$6,$L$6+$G$10)</f>
        <v>73151.376404025403</v>
      </c>
      <c r="L202" s="40">
        <f t="shared" si="17"/>
        <v>5903471.6038699392</v>
      </c>
    </row>
    <row r="203" spans="2:12" ht="15.75" x14ac:dyDescent="0.25">
      <c r="B203" s="26">
        <f t="shared" si="18"/>
        <v>191</v>
      </c>
      <c r="C203" s="27">
        <f t="shared" si="19"/>
        <v>49035</v>
      </c>
      <c r="D203" s="28">
        <f t="shared" si="20"/>
        <v>0</v>
      </c>
      <c r="E203" s="28">
        <f>IF(Table1[[#This Row],[Principal Opening]]&lt;E202,Table1[[#This Row],[Principal Opening]]+Table1[[#This Row],[Interest Portion]],E202)</f>
        <v>0</v>
      </c>
      <c r="F203" s="28">
        <f t="shared" si="14"/>
        <v>0</v>
      </c>
      <c r="G203" s="28">
        <f t="shared" si="15"/>
        <v>0</v>
      </c>
      <c r="H203" s="28">
        <f t="shared" si="16"/>
        <v>0</v>
      </c>
      <c r="I203" s="29">
        <f>IF(Table1[[#This Row],[Principal Closing]]&lt;L203,Table1[[#This Row],[Principal Closing]],)</f>
        <v>0</v>
      </c>
      <c r="K203" s="37">
        <f>IF(Table1[[#This Row],[Principal Closing]]&lt;&gt;0,$L$6,$L$6+$G$10)</f>
        <v>73151.376404025403</v>
      </c>
      <c r="L203" s="38">
        <f t="shared" si="17"/>
        <v>6036389.2100767046</v>
      </c>
    </row>
    <row r="204" spans="2:12" ht="15.75" x14ac:dyDescent="0.25">
      <c r="B204" s="26">
        <f t="shared" si="18"/>
        <v>192</v>
      </c>
      <c r="C204" s="27">
        <f t="shared" si="19"/>
        <v>49065</v>
      </c>
      <c r="D204" s="28">
        <f t="shared" si="20"/>
        <v>0</v>
      </c>
      <c r="E204" s="28">
        <f>IF(Table1[[#This Row],[Principal Opening]]&lt;E203,Table1[[#This Row],[Principal Opening]]+Table1[[#This Row],[Interest Portion]],E203)</f>
        <v>0</v>
      </c>
      <c r="F204" s="28">
        <f t="shared" si="14"/>
        <v>0</v>
      </c>
      <c r="G204" s="28">
        <f t="shared" si="15"/>
        <v>0</v>
      </c>
      <c r="H204" s="28">
        <f t="shared" si="16"/>
        <v>0</v>
      </c>
      <c r="I204" s="29">
        <f>IF(Table1[[#This Row],[Principal Closing]]&lt;L204,Table1[[#This Row],[Principal Closing]],)</f>
        <v>0</v>
      </c>
      <c r="K204" s="39">
        <f>IF(Table1[[#This Row],[Principal Closing]]&lt;&gt;0,$L$6,$L$6+$G$10)</f>
        <v>73151.376404025403</v>
      </c>
      <c r="L204" s="40">
        <f t="shared" si="17"/>
        <v>6170635.9923455371</v>
      </c>
    </row>
    <row r="205" spans="2:12" ht="15.75" x14ac:dyDescent="0.25">
      <c r="B205" s="26">
        <f t="shared" si="18"/>
        <v>193</v>
      </c>
      <c r="C205" s="27">
        <f t="shared" si="19"/>
        <v>49096</v>
      </c>
      <c r="D205" s="28">
        <f t="shared" si="20"/>
        <v>0</v>
      </c>
      <c r="E205" s="28">
        <f>IF(Table1[[#This Row],[Principal Opening]]&lt;E204,Table1[[#This Row],[Principal Opening]]+Table1[[#This Row],[Interest Portion]],E204)</f>
        <v>0</v>
      </c>
      <c r="F205" s="28">
        <f t="shared" ref="F205:F268" si="21">D205*$G$8/12</f>
        <v>0</v>
      </c>
      <c r="G205" s="28">
        <f t="shared" si="15"/>
        <v>0</v>
      </c>
      <c r="H205" s="28">
        <f t="shared" si="16"/>
        <v>0</v>
      </c>
      <c r="I205" s="29">
        <f>IF(Table1[[#This Row],[Principal Closing]]&lt;L205,Table1[[#This Row],[Principal Closing]],)</f>
        <v>0</v>
      </c>
      <c r="K205" s="37">
        <f>IF(Table1[[#This Row],[Principal Closing]]&lt;&gt;0,$L$6,$L$6+$G$10)</f>
        <v>73151.376404025403</v>
      </c>
      <c r="L205" s="38">
        <f t="shared" si="17"/>
        <v>6306225.2424370581</v>
      </c>
    </row>
    <row r="206" spans="2:12" ht="15.75" x14ac:dyDescent="0.25">
      <c r="B206" s="26">
        <f t="shared" si="18"/>
        <v>194</v>
      </c>
      <c r="C206" s="27">
        <f t="shared" si="19"/>
        <v>49126</v>
      </c>
      <c r="D206" s="28">
        <f t="shared" si="20"/>
        <v>0</v>
      </c>
      <c r="E206" s="28">
        <f>IF(Table1[[#This Row],[Principal Opening]]&lt;E205,Table1[[#This Row],[Principal Opening]]+Table1[[#This Row],[Interest Portion]],E205)</f>
        <v>0</v>
      </c>
      <c r="F206" s="28">
        <f t="shared" si="21"/>
        <v>0</v>
      </c>
      <c r="G206" s="28">
        <f t="shared" ref="G206:G269" si="22">E206-F206</f>
        <v>0</v>
      </c>
      <c r="H206" s="28">
        <f t="shared" ref="H206:H269" si="23">D206-G206</f>
        <v>0</v>
      </c>
      <c r="I206" s="29">
        <f>IF(Table1[[#This Row],[Principal Closing]]&lt;L206,Table1[[#This Row],[Principal Closing]],)</f>
        <v>0</v>
      </c>
      <c r="K206" s="39">
        <f>IF(Table1[[#This Row],[Principal Closing]]&lt;&gt;0,$L$6,$L$6+$G$10)</f>
        <v>73151.376404025403</v>
      </c>
      <c r="L206" s="40">
        <f t="shared" ref="L206:L269" si="24">L205+K206-I205+((L205+K206-I205)*$L$7/12)</f>
        <v>6443170.3850294948</v>
      </c>
    </row>
    <row r="207" spans="2:12" ht="15.75" x14ac:dyDescent="0.25">
      <c r="B207" s="26">
        <f t="shared" ref="B207:B270" si="25">+B206+1</f>
        <v>195</v>
      </c>
      <c r="C207" s="27">
        <f t="shared" ref="C207:C270" si="26">DATE(YEAR(C206),MONTH(C206)+1,DAY(C206))</f>
        <v>49157</v>
      </c>
      <c r="D207" s="28">
        <f t="shared" ref="D207:D270" si="27">IF(H206-I206&lt;0,0,H206-I206)</f>
        <v>0</v>
      </c>
      <c r="E207" s="28">
        <f>IF(Table1[[#This Row],[Principal Opening]]&lt;E206,Table1[[#This Row],[Principal Opening]]+Table1[[#This Row],[Interest Portion]],E206)</f>
        <v>0</v>
      </c>
      <c r="F207" s="28">
        <f t="shared" si="21"/>
        <v>0</v>
      </c>
      <c r="G207" s="28">
        <f t="shared" si="22"/>
        <v>0</v>
      </c>
      <c r="H207" s="28">
        <f t="shared" si="23"/>
        <v>0</v>
      </c>
      <c r="I207" s="29">
        <f>IF(Table1[[#This Row],[Principal Closing]]&lt;L207,Table1[[#This Row],[Principal Closing]],)</f>
        <v>0</v>
      </c>
      <c r="K207" s="37">
        <f>IF(Table1[[#This Row],[Principal Closing]]&lt;&gt;0,$L$6,$L$6+$G$10)</f>
        <v>73151.376404025403</v>
      </c>
      <c r="L207" s="38">
        <f t="shared" si="24"/>
        <v>6581484.9790478554</v>
      </c>
    </row>
    <row r="208" spans="2:12" ht="15.75" x14ac:dyDescent="0.25">
      <c r="B208" s="26">
        <f t="shared" si="25"/>
        <v>196</v>
      </c>
      <c r="C208" s="27">
        <f t="shared" si="26"/>
        <v>49188</v>
      </c>
      <c r="D208" s="28">
        <f t="shared" si="27"/>
        <v>0</v>
      </c>
      <c r="E208" s="28">
        <f>IF(Table1[[#This Row],[Principal Opening]]&lt;E207,Table1[[#This Row],[Principal Opening]]+Table1[[#This Row],[Interest Portion]],E207)</f>
        <v>0</v>
      </c>
      <c r="F208" s="28">
        <f t="shared" si="21"/>
        <v>0</v>
      </c>
      <c r="G208" s="28">
        <f t="shared" si="22"/>
        <v>0</v>
      </c>
      <c r="H208" s="28">
        <f t="shared" si="23"/>
        <v>0</v>
      </c>
      <c r="I208" s="29">
        <f>IF(Table1[[#This Row],[Principal Closing]]&lt;L208,Table1[[#This Row],[Principal Closing]],)</f>
        <v>0</v>
      </c>
      <c r="K208" s="39">
        <f>IF(Table1[[#This Row],[Principal Closing]]&lt;&gt;0,$L$6,$L$6+$G$10)</f>
        <v>73151.376404025403</v>
      </c>
      <c r="L208" s="40">
        <f t="shared" si="24"/>
        <v>6721182.7190063996</v>
      </c>
    </row>
    <row r="209" spans="2:12" ht="15.75" x14ac:dyDescent="0.25">
      <c r="B209" s="26">
        <f t="shared" si="25"/>
        <v>197</v>
      </c>
      <c r="C209" s="27">
        <f t="shared" si="26"/>
        <v>49218</v>
      </c>
      <c r="D209" s="28">
        <f t="shared" si="27"/>
        <v>0</v>
      </c>
      <c r="E209" s="28">
        <f>IF(Table1[[#This Row],[Principal Opening]]&lt;E208,Table1[[#This Row],[Principal Opening]]+Table1[[#This Row],[Interest Portion]],E208)</f>
        <v>0</v>
      </c>
      <c r="F209" s="28">
        <f t="shared" si="21"/>
        <v>0</v>
      </c>
      <c r="G209" s="28">
        <f t="shared" si="22"/>
        <v>0</v>
      </c>
      <c r="H209" s="28">
        <f t="shared" si="23"/>
        <v>0</v>
      </c>
      <c r="I209" s="29">
        <f>IF(Table1[[#This Row],[Principal Closing]]&lt;L209,Table1[[#This Row],[Principal Closing]],)</f>
        <v>0</v>
      </c>
      <c r="K209" s="37">
        <f>IF(Table1[[#This Row],[Principal Closing]]&lt;&gt;0,$L$6,$L$6+$G$10)</f>
        <v>73151.376404025403</v>
      </c>
      <c r="L209" s="38">
        <f t="shared" si="24"/>
        <v>6862277.4363645297</v>
      </c>
    </row>
    <row r="210" spans="2:12" ht="15.75" x14ac:dyDescent="0.25">
      <c r="B210" s="26">
        <f t="shared" si="25"/>
        <v>198</v>
      </c>
      <c r="C210" s="27">
        <f t="shared" si="26"/>
        <v>49249</v>
      </c>
      <c r="D210" s="28">
        <f t="shared" si="27"/>
        <v>0</v>
      </c>
      <c r="E210" s="28">
        <f>IF(Table1[[#This Row],[Principal Opening]]&lt;E209,Table1[[#This Row],[Principal Opening]]+Table1[[#This Row],[Interest Portion]],E209)</f>
        <v>0</v>
      </c>
      <c r="F210" s="28">
        <f t="shared" si="21"/>
        <v>0</v>
      </c>
      <c r="G210" s="28">
        <f t="shared" si="22"/>
        <v>0</v>
      </c>
      <c r="H210" s="28">
        <f t="shared" si="23"/>
        <v>0</v>
      </c>
      <c r="I210" s="29">
        <f>IF(Table1[[#This Row],[Principal Closing]]&lt;L210,Table1[[#This Row],[Principal Closing]],)</f>
        <v>0</v>
      </c>
      <c r="K210" s="39">
        <f>IF(Table1[[#This Row],[Principal Closing]]&lt;&gt;0,$L$6,$L$6+$G$10)</f>
        <v>73151.376404025403</v>
      </c>
      <c r="L210" s="40">
        <f t="shared" si="24"/>
        <v>7004783.1008962411</v>
      </c>
    </row>
    <row r="211" spans="2:12" ht="15.75" x14ac:dyDescent="0.25">
      <c r="B211" s="26">
        <f t="shared" si="25"/>
        <v>199</v>
      </c>
      <c r="C211" s="27">
        <f t="shared" si="26"/>
        <v>49279</v>
      </c>
      <c r="D211" s="28">
        <f t="shared" si="27"/>
        <v>0</v>
      </c>
      <c r="E211" s="28">
        <f>IF(Table1[[#This Row],[Principal Opening]]&lt;E210,Table1[[#This Row],[Principal Opening]]+Table1[[#This Row],[Interest Portion]],E210)</f>
        <v>0</v>
      </c>
      <c r="F211" s="28">
        <f t="shared" si="21"/>
        <v>0</v>
      </c>
      <c r="G211" s="28">
        <f t="shared" si="22"/>
        <v>0</v>
      </c>
      <c r="H211" s="28">
        <f t="shared" si="23"/>
        <v>0</v>
      </c>
      <c r="I211" s="29">
        <f>IF(Table1[[#This Row],[Principal Closing]]&lt;L211,Table1[[#This Row],[Principal Closing]],)</f>
        <v>0</v>
      </c>
      <c r="K211" s="37">
        <f>IF(Table1[[#This Row],[Principal Closing]]&lt;&gt;0,$L$6,$L$6+$G$10)</f>
        <v>73151.376404025403</v>
      </c>
      <c r="L211" s="38">
        <f t="shared" si="24"/>
        <v>7148713.8220732696</v>
      </c>
    </row>
    <row r="212" spans="2:12" ht="15.75" x14ac:dyDescent="0.25">
      <c r="B212" s="26">
        <f t="shared" si="25"/>
        <v>200</v>
      </c>
      <c r="C212" s="27">
        <f t="shared" si="26"/>
        <v>49310</v>
      </c>
      <c r="D212" s="28">
        <f t="shared" si="27"/>
        <v>0</v>
      </c>
      <c r="E212" s="28">
        <f>IF(Table1[[#This Row],[Principal Opening]]&lt;E211,Table1[[#This Row],[Principal Opening]]+Table1[[#This Row],[Interest Portion]],E211)</f>
        <v>0</v>
      </c>
      <c r="F212" s="28">
        <f t="shared" si="21"/>
        <v>0</v>
      </c>
      <c r="G212" s="28">
        <f t="shared" si="22"/>
        <v>0</v>
      </c>
      <c r="H212" s="28">
        <f t="shared" si="23"/>
        <v>0</v>
      </c>
      <c r="I212" s="29">
        <f>IF(Table1[[#This Row],[Principal Closing]]&lt;L212,Table1[[#This Row],[Principal Closing]],)</f>
        <v>0</v>
      </c>
      <c r="K212" s="39">
        <f>IF(Table1[[#This Row],[Principal Closing]]&lt;&gt;0,$L$6,$L$6+$G$10)</f>
        <v>73151.376404025403</v>
      </c>
      <c r="L212" s="40">
        <f t="shared" si="24"/>
        <v>7294083.8504620679</v>
      </c>
    </row>
    <row r="213" spans="2:12" ht="15.75" x14ac:dyDescent="0.25">
      <c r="B213" s="26">
        <f t="shared" si="25"/>
        <v>201</v>
      </c>
      <c r="C213" s="27">
        <f t="shared" si="26"/>
        <v>49341</v>
      </c>
      <c r="D213" s="28">
        <f t="shared" si="27"/>
        <v>0</v>
      </c>
      <c r="E213" s="28">
        <f>IF(Table1[[#This Row],[Principal Opening]]&lt;E212,Table1[[#This Row],[Principal Opening]]+Table1[[#This Row],[Interest Portion]],E212)</f>
        <v>0</v>
      </c>
      <c r="F213" s="28">
        <f t="shared" si="21"/>
        <v>0</v>
      </c>
      <c r="G213" s="28">
        <f t="shared" si="22"/>
        <v>0</v>
      </c>
      <c r="H213" s="28">
        <f t="shared" si="23"/>
        <v>0</v>
      </c>
      <c r="I213" s="29">
        <f>IF(Table1[[#This Row],[Principal Closing]]&lt;L213,Table1[[#This Row],[Principal Closing]],)</f>
        <v>0</v>
      </c>
      <c r="K213" s="37">
        <f>IF(Table1[[#This Row],[Principal Closing]]&lt;&gt;0,$L$6,$L$6+$G$10)</f>
        <v>73151.376404025403</v>
      </c>
      <c r="L213" s="38">
        <f t="shared" si="24"/>
        <v>7440907.5791347548</v>
      </c>
    </row>
    <row r="214" spans="2:12" ht="15.75" x14ac:dyDescent="0.25">
      <c r="B214" s="26">
        <f t="shared" si="25"/>
        <v>202</v>
      </c>
      <c r="C214" s="27">
        <f t="shared" si="26"/>
        <v>49369</v>
      </c>
      <c r="D214" s="28">
        <f t="shared" si="27"/>
        <v>0</v>
      </c>
      <c r="E214" s="28">
        <f>IF(Table1[[#This Row],[Principal Opening]]&lt;E213,Table1[[#This Row],[Principal Opening]]+Table1[[#This Row],[Interest Portion]],E213)</f>
        <v>0</v>
      </c>
      <c r="F214" s="28">
        <f t="shared" si="21"/>
        <v>0</v>
      </c>
      <c r="G214" s="28">
        <f t="shared" si="22"/>
        <v>0</v>
      </c>
      <c r="H214" s="28">
        <f t="shared" si="23"/>
        <v>0</v>
      </c>
      <c r="I214" s="29">
        <f>IF(Table1[[#This Row],[Principal Closing]]&lt;L214,Table1[[#This Row],[Principal Closing]],)</f>
        <v>0</v>
      </c>
      <c r="K214" s="39">
        <f>IF(Table1[[#This Row],[Principal Closing]]&lt;&gt;0,$L$6,$L$6+$G$10)</f>
        <v>73151.376404025403</v>
      </c>
      <c r="L214" s="40">
        <f t="shared" si="24"/>
        <v>7589199.5450941678</v>
      </c>
    </row>
    <row r="215" spans="2:12" ht="15.75" x14ac:dyDescent="0.25">
      <c r="B215" s="26">
        <f t="shared" si="25"/>
        <v>203</v>
      </c>
      <c r="C215" s="27">
        <f t="shared" si="26"/>
        <v>49400</v>
      </c>
      <c r="D215" s="28">
        <f t="shared" si="27"/>
        <v>0</v>
      </c>
      <c r="E215" s="28">
        <f>IF(Table1[[#This Row],[Principal Opening]]&lt;E214,Table1[[#This Row],[Principal Opening]]+Table1[[#This Row],[Interest Portion]],E214)</f>
        <v>0</v>
      </c>
      <c r="F215" s="28">
        <f t="shared" si="21"/>
        <v>0</v>
      </c>
      <c r="G215" s="28">
        <f t="shared" si="22"/>
        <v>0</v>
      </c>
      <c r="H215" s="28">
        <f t="shared" si="23"/>
        <v>0</v>
      </c>
      <c r="I215" s="29">
        <f>IF(Table1[[#This Row],[Principal Closing]]&lt;L215,Table1[[#This Row],[Principal Closing]],)</f>
        <v>0</v>
      </c>
      <c r="K215" s="37">
        <f>IF(Table1[[#This Row],[Principal Closing]]&lt;&gt;0,$L$6,$L$6+$G$10)</f>
        <v>73151.376404025403</v>
      </c>
      <c r="L215" s="38">
        <f t="shared" si="24"/>
        <v>7738974.4307131758</v>
      </c>
    </row>
    <row r="216" spans="2:12" ht="15.75" x14ac:dyDescent="0.25">
      <c r="B216" s="26">
        <f t="shared" si="25"/>
        <v>204</v>
      </c>
      <c r="C216" s="27">
        <f t="shared" si="26"/>
        <v>49430</v>
      </c>
      <c r="D216" s="28">
        <f t="shared" si="27"/>
        <v>0</v>
      </c>
      <c r="E216" s="28">
        <f>IF(Table1[[#This Row],[Principal Opening]]&lt;E215,Table1[[#This Row],[Principal Opening]]+Table1[[#This Row],[Interest Portion]],E215)</f>
        <v>0</v>
      </c>
      <c r="F216" s="28">
        <f t="shared" si="21"/>
        <v>0</v>
      </c>
      <c r="G216" s="28">
        <f t="shared" si="22"/>
        <v>0</v>
      </c>
      <c r="H216" s="28">
        <f t="shared" si="23"/>
        <v>0</v>
      </c>
      <c r="I216" s="29">
        <f>IF(Table1[[#This Row],[Principal Closing]]&lt;L216,Table1[[#This Row],[Principal Closing]],)</f>
        <v>0</v>
      </c>
      <c r="K216" s="39">
        <f>IF(Table1[[#This Row],[Principal Closing]]&lt;&gt;0,$L$6,$L$6+$G$10)</f>
        <v>73151.376404025403</v>
      </c>
      <c r="L216" s="40">
        <f t="shared" si="24"/>
        <v>7890247.0651883734</v>
      </c>
    </row>
    <row r="217" spans="2:12" ht="15.75" x14ac:dyDescent="0.25">
      <c r="B217" s="26">
        <f t="shared" si="25"/>
        <v>205</v>
      </c>
      <c r="C217" s="27">
        <f t="shared" si="26"/>
        <v>49461</v>
      </c>
      <c r="D217" s="28">
        <f t="shared" si="27"/>
        <v>0</v>
      </c>
      <c r="E217" s="28">
        <f>IF(Table1[[#This Row],[Principal Opening]]&lt;E216,Table1[[#This Row],[Principal Opening]]+Table1[[#This Row],[Interest Portion]],E216)</f>
        <v>0</v>
      </c>
      <c r="F217" s="28">
        <f t="shared" si="21"/>
        <v>0</v>
      </c>
      <c r="G217" s="28">
        <f t="shared" si="22"/>
        <v>0</v>
      </c>
      <c r="H217" s="28">
        <f t="shared" si="23"/>
        <v>0</v>
      </c>
      <c r="I217" s="29">
        <f>IF(Table1[[#This Row],[Principal Closing]]&lt;L217,Table1[[#This Row],[Principal Closing]],)</f>
        <v>0</v>
      </c>
      <c r="K217" s="37">
        <f>IF(Table1[[#This Row],[Principal Closing]]&lt;&gt;0,$L$6,$L$6+$G$10)</f>
        <v>73151.376404025403</v>
      </c>
      <c r="L217" s="38">
        <f t="shared" si="24"/>
        <v>8043032.4260083232</v>
      </c>
    </row>
    <row r="218" spans="2:12" ht="15.75" x14ac:dyDescent="0.25">
      <c r="B218" s="26">
        <f t="shared" si="25"/>
        <v>206</v>
      </c>
      <c r="C218" s="27">
        <f t="shared" si="26"/>
        <v>49491</v>
      </c>
      <c r="D218" s="28">
        <f t="shared" si="27"/>
        <v>0</v>
      </c>
      <c r="E218" s="28">
        <f>IF(Table1[[#This Row],[Principal Opening]]&lt;E217,Table1[[#This Row],[Principal Opening]]+Table1[[#This Row],[Interest Portion]],E217)</f>
        <v>0</v>
      </c>
      <c r="F218" s="28">
        <f t="shared" si="21"/>
        <v>0</v>
      </c>
      <c r="G218" s="28">
        <f t="shared" si="22"/>
        <v>0</v>
      </c>
      <c r="H218" s="28">
        <f t="shared" si="23"/>
        <v>0</v>
      </c>
      <c r="I218" s="29">
        <f>IF(Table1[[#This Row],[Principal Closing]]&lt;L218,Table1[[#This Row],[Principal Closing]],)</f>
        <v>0</v>
      </c>
      <c r="K218" s="39">
        <f>IF(Table1[[#This Row],[Principal Closing]]&lt;&gt;0,$L$6,$L$6+$G$10)</f>
        <v>73151.376404025403</v>
      </c>
      <c r="L218" s="40">
        <f t="shared" si="24"/>
        <v>8197345.6404364724</v>
      </c>
    </row>
    <row r="219" spans="2:12" ht="15.75" x14ac:dyDescent="0.25">
      <c r="B219" s="26">
        <f t="shared" si="25"/>
        <v>207</v>
      </c>
      <c r="C219" s="27">
        <f t="shared" si="26"/>
        <v>49522</v>
      </c>
      <c r="D219" s="28">
        <f t="shared" si="27"/>
        <v>0</v>
      </c>
      <c r="E219" s="28">
        <f>IF(Table1[[#This Row],[Principal Opening]]&lt;E218,Table1[[#This Row],[Principal Opening]]+Table1[[#This Row],[Interest Portion]],E218)</f>
        <v>0</v>
      </c>
      <c r="F219" s="28">
        <f t="shared" si="21"/>
        <v>0</v>
      </c>
      <c r="G219" s="28">
        <f t="shared" si="22"/>
        <v>0</v>
      </c>
      <c r="H219" s="28">
        <f t="shared" si="23"/>
        <v>0</v>
      </c>
      <c r="I219" s="29">
        <f>IF(Table1[[#This Row],[Principal Closing]]&lt;L219,Table1[[#This Row],[Principal Closing]],)</f>
        <v>0</v>
      </c>
      <c r="K219" s="37">
        <f>IF(Table1[[#This Row],[Principal Closing]]&lt;&gt;0,$L$6,$L$6+$G$10)</f>
        <v>73151.376404025403</v>
      </c>
      <c r="L219" s="38">
        <f t="shared" si="24"/>
        <v>8353201.9870089032</v>
      </c>
    </row>
    <row r="220" spans="2:12" ht="15.75" x14ac:dyDescent="0.25">
      <c r="B220" s="26">
        <f t="shared" si="25"/>
        <v>208</v>
      </c>
      <c r="C220" s="27">
        <f t="shared" si="26"/>
        <v>49553</v>
      </c>
      <c r="D220" s="28">
        <f t="shared" si="27"/>
        <v>0</v>
      </c>
      <c r="E220" s="28">
        <f>IF(Table1[[#This Row],[Principal Opening]]&lt;E219,Table1[[#This Row],[Principal Opening]]+Table1[[#This Row],[Interest Portion]],E219)</f>
        <v>0</v>
      </c>
      <c r="F220" s="28">
        <f t="shared" si="21"/>
        <v>0</v>
      </c>
      <c r="G220" s="28">
        <f t="shared" si="22"/>
        <v>0</v>
      </c>
      <c r="H220" s="28">
        <f t="shared" si="23"/>
        <v>0</v>
      </c>
      <c r="I220" s="29">
        <f>IF(Table1[[#This Row],[Principal Closing]]&lt;L220,Table1[[#This Row],[Principal Closing]],)</f>
        <v>0</v>
      </c>
      <c r="K220" s="39">
        <f>IF(Table1[[#This Row],[Principal Closing]]&lt;&gt;0,$L$6,$L$6+$G$10)</f>
        <v>73151.376404025403</v>
      </c>
      <c r="L220" s="40">
        <f t="shared" si="24"/>
        <v>8510616.8970470577</v>
      </c>
    </row>
    <row r="221" spans="2:12" ht="15.75" x14ac:dyDescent="0.25">
      <c r="B221" s="26">
        <f t="shared" si="25"/>
        <v>209</v>
      </c>
      <c r="C221" s="27">
        <f t="shared" si="26"/>
        <v>49583</v>
      </c>
      <c r="D221" s="28">
        <f t="shared" si="27"/>
        <v>0</v>
      </c>
      <c r="E221" s="28">
        <f>IF(Table1[[#This Row],[Principal Opening]]&lt;E220,Table1[[#This Row],[Principal Opening]]+Table1[[#This Row],[Interest Portion]],E220)</f>
        <v>0</v>
      </c>
      <c r="F221" s="28">
        <f t="shared" si="21"/>
        <v>0</v>
      </c>
      <c r="G221" s="28">
        <f t="shared" si="22"/>
        <v>0</v>
      </c>
      <c r="H221" s="28">
        <f t="shared" si="23"/>
        <v>0</v>
      </c>
      <c r="I221" s="29">
        <f>IF(Table1[[#This Row],[Principal Closing]]&lt;L221,Table1[[#This Row],[Principal Closing]],)</f>
        <v>0</v>
      </c>
      <c r="K221" s="37">
        <f>IF(Table1[[#This Row],[Principal Closing]]&lt;&gt;0,$L$6,$L$6+$G$10)</f>
        <v>73151.376404025403</v>
      </c>
      <c r="L221" s="38">
        <f t="shared" si="24"/>
        <v>8669605.9561855923</v>
      </c>
    </row>
    <row r="222" spans="2:12" ht="15.75" x14ac:dyDescent="0.25">
      <c r="B222" s="26">
        <f t="shared" si="25"/>
        <v>210</v>
      </c>
      <c r="C222" s="27">
        <f t="shared" si="26"/>
        <v>49614</v>
      </c>
      <c r="D222" s="28">
        <f t="shared" si="27"/>
        <v>0</v>
      </c>
      <c r="E222" s="28">
        <f>IF(Table1[[#This Row],[Principal Opening]]&lt;E221,Table1[[#This Row],[Principal Opening]]+Table1[[#This Row],[Interest Portion]],E221)</f>
        <v>0</v>
      </c>
      <c r="F222" s="28">
        <f t="shared" si="21"/>
        <v>0</v>
      </c>
      <c r="G222" s="28">
        <f t="shared" si="22"/>
        <v>0</v>
      </c>
      <c r="H222" s="28">
        <f t="shared" si="23"/>
        <v>0</v>
      </c>
      <c r="I222" s="29">
        <f>IF(Table1[[#This Row],[Principal Closing]]&lt;L222,Table1[[#This Row],[Principal Closing]],)</f>
        <v>0</v>
      </c>
      <c r="K222" s="39">
        <f>IF(Table1[[#This Row],[Principal Closing]]&lt;&gt;0,$L$6,$L$6+$G$10)</f>
        <v>73151.376404025403</v>
      </c>
      <c r="L222" s="40">
        <f t="shared" si="24"/>
        <v>8830184.9059155136</v>
      </c>
    </row>
    <row r="223" spans="2:12" ht="15.75" x14ac:dyDescent="0.25">
      <c r="B223" s="26">
        <f t="shared" si="25"/>
        <v>211</v>
      </c>
      <c r="C223" s="27">
        <f t="shared" si="26"/>
        <v>49644</v>
      </c>
      <c r="D223" s="28">
        <f t="shared" si="27"/>
        <v>0</v>
      </c>
      <c r="E223" s="28">
        <f>IF(Table1[[#This Row],[Principal Opening]]&lt;E222,Table1[[#This Row],[Principal Opening]]+Table1[[#This Row],[Interest Portion]],E222)</f>
        <v>0</v>
      </c>
      <c r="F223" s="28">
        <f t="shared" si="21"/>
        <v>0</v>
      </c>
      <c r="G223" s="28">
        <f t="shared" si="22"/>
        <v>0</v>
      </c>
      <c r="H223" s="28">
        <f t="shared" si="23"/>
        <v>0</v>
      </c>
      <c r="I223" s="29">
        <f>IF(Table1[[#This Row],[Principal Closing]]&lt;L223,Table1[[#This Row],[Principal Closing]],)</f>
        <v>0</v>
      </c>
      <c r="K223" s="37">
        <f>IF(Table1[[#This Row],[Principal Closing]]&lt;&gt;0,$L$6,$L$6+$G$10)</f>
        <v>73151.376404025403</v>
      </c>
      <c r="L223" s="38">
        <f t="shared" si="24"/>
        <v>8992369.6451427341</v>
      </c>
    </row>
    <row r="224" spans="2:12" ht="15.75" x14ac:dyDescent="0.25">
      <c r="B224" s="26">
        <f t="shared" si="25"/>
        <v>212</v>
      </c>
      <c r="C224" s="27">
        <f t="shared" si="26"/>
        <v>49675</v>
      </c>
      <c r="D224" s="28">
        <f t="shared" si="27"/>
        <v>0</v>
      </c>
      <c r="E224" s="28">
        <f>IF(Table1[[#This Row],[Principal Opening]]&lt;E223,Table1[[#This Row],[Principal Opening]]+Table1[[#This Row],[Interest Portion]],E223)</f>
        <v>0</v>
      </c>
      <c r="F224" s="28">
        <f t="shared" si="21"/>
        <v>0</v>
      </c>
      <c r="G224" s="28">
        <f t="shared" si="22"/>
        <v>0</v>
      </c>
      <c r="H224" s="28">
        <f t="shared" si="23"/>
        <v>0</v>
      </c>
      <c r="I224" s="29">
        <f>IF(Table1[[#This Row],[Principal Closing]]&lt;L224,Table1[[#This Row],[Principal Closing]],)</f>
        <v>0</v>
      </c>
      <c r="K224" s="39">
        <f>IF(Table1[[#This Row],[Principal Closing]]&lt;&gt;0,$L$6,$L$6+$G$10)</f>
        <v>73151.376404025403</v>
      </c>
      <c r="L224" s="40">
        <f t="shared" si="24"/>
        <v>9156176.2317622267</v>
      </c>
    </row>
    <row r="225" spans="2:12" ht="15.75" x14ac:dyDescent="0.25">
      <c r="B225" s="26">
        <f t="shared" si="25"/>
        <v>213</v>
      </c>
      <c r="C225" s="27">
        <f t="shared" si="26"/>
        <v>49706</v>
      </c>
      <c r="D225" s="28">
        <f t="shared" si="27"/>
        <v>0</v>
      </c>
      <c r="E225" s="28">
        <f>IF(Table1[[#This Row],[Principal Opening]]&lt;E224,Table1[[#This Row],[Principal Opening]]+Table1[[#This Row],[Interest Portion]],E224)</f>
        <v>0</v>
      </c>
      <c r="F225" s="28">
        <f t="shared" si="21"/>
        <v>0</v>
      </c>
      <c r="G225" s="28">
        <f t="shared" si="22"/>
        <v>0</v>
      </c>
      <c r="H225" s="28">
        <f t="shared" si="23"/>
        <v>0</v>
      </c>
      <c r="I225" s="29">
        <f>IF(Table1[[#This Row],[Principal Closing]]&lt;L225,Table1[[#This Row],[Principal Closing]],)</f>
        <v>0</v>
      </c>
      <c r="K225" s="37">
        <f>IF(Table1[[#This Row],[Principal Closing]]&lt;&gt;0,$L$6,$L$6+$G$10)</f>
        <v>73151.376404025403</v>
      </c>
      <c r="L225" s="38">
        <f t="shared" si="24"/>
        <v>9321620.884247914</v>
      </c>
    </row>
    <row r="226" spans="2:12" ht="15.75" x14ac:dyDescent="0.25">
      <c r="B226" s="26">
        <f t="shared" si="25"/>
        <v>214</v>
      </c>
      <c r="C226" s="27">
        <f t="shared" si="26"/>
        <v>49735</v>
      </c>
      <c r="D226" s="28">
        <f t="shared" si="27"/>
        <v>0</v>
      </c>
      <c r="E226" s="28">
        <f>IF(Table1[[#This Row],[Principal Opening]]&lt;E225,Table1[[#This Row],[Principal Opening]]+Table1[[#This Row],[Interest Portion]],E225)</f>
        <v>0</v>
      </c>
      <c r="F226" s="28">
        <f t="shared" si="21"/>
        <v>0</v>
      </c>
      <c r="G226" s="28">
        <f t="shared" si="22"/>
        <v>0</v>
      </c>
      <c r="H226" s="28">
        <f t="shared" si="23"/>
        <v>0</v>
      </c>
      <c r="I226" s="29">
        <f>IF(Table1[[#This Row],[Principal Closing]]&lt;L226,Table1[[#This Row],[Principal Closing]],)</f>
        <v>0</v>
      </c>
      <c r="K226" s="39">
        <f>IF(Table1[[#This Row],[Principal Closing]]&lt;&gt;0,$L$6,$L$6+$G$10)</f>
        <v>73151.376404025403</v>
      </c>
      <c r="L226" s="40">
        <f t="shared" si="24"/>
        <v>9488719.9832584579</v>
      </c>
    </row>
    <row r="227" spans="2:12" ht="15.75" x14ac:dyDescent="0.25">
      <c r="B227" s="26">
        <f t="shared" si="25"/>
        <v>215</v>
      </c>
      <c r="C227" s="27">
        <f t="shared" si="26"/>
        <v>49766</v>
      </c>
      <c r="D227" s="28">
        <f t="shared" si="27"/>
        <v>0</v>
      </c>
      <c r="E227" s="28">
        <f>IF(Table1[[#This Row],[Principal Opening]]&lt;E226,Table1[[#This Row],[Principal Opening]]+Table1[[#This Row],[Interest Portion]],E226)</f>
        <v>0</v>
      </c>
      <c r="F227" s="28">
        <f t="shared" si="21"/>
        <v>0</v>
      </c>
      <c r="G227" s="28">
        <f t="shared" si="22"/>
        <v>0</v>
      </c>
      <c r="H227" s="28">
        <f t="shared" si="23"/>
        <v>0</v>
      </c>
      <c r="I227" s="29">
        <f>IF(Table1[[#This Row],[Principal Closing]]&lt;L227,Table1[[#This Row],[Principal Closing]],)</f>
        <v>0</v>
      </c>
      <c r="K227" s="37">
        <f>IF(Table1[[#This Row],[Principal Closing]]&lt;&gt;0,$L$6,$L$6+$G$10)</f>
        <v>73151.376404025403</v>
      </c>
      <c r="L227" s="38">
        <f t="shared" si="24"/>
        <v>9657490.0732591078</v>
      </c>
    </row>
    <row r="228" spans="2:12" ht="15.75" x14ac:dyDescent="0.25">
      <c r="B228" s="26">
        <f t="shared" si="25"/>
        <v>216</v>
      </c>
      <c r="C228" s="27">
        <f t="shared" si="26"/>
        <v>49796</v>
      </c>
      <c r="D228" s="28">
        <f t="shared" si="27"/>
        <v>0</v>
      </c>
      <c r="E228" s="28">
        <f>IF(Table1[[#This Row],[Principal Opening]]&lt;E227,Table1[[#This Row],[Principal Opening]]+Table1[[#This Row],[Interest Portion]],E227)</f>
        <v>0</v>
      </c>
      <c r="F228" s="28">
        <f t="shared" si="21"/>
        <v>0</v>
      </c>
      <c r="G228" s="28">
        <f t="shared" si="22"/>
        <v>0</v>
      </c>
      <c r="H228" s="28">
        <f t="shared" si="23"/>
        <v>0</v>
      </c>
      <c r="I228" s="29">
        <f>IF(Table1[[#This Row],[Principal Closing]]&lt;L228,Table1[[#This Row],[Principal Closing]],)</f>
        <v>0</v>
      </c>
      <c r="K228" s="39">
        <f>IF(Table1[[#This Row],[Principal Closing]]&lt;&gt;0,$L$6,$L$6+$G$10)</f>
        <v>73151.376404025403</v>
      </c>
      <c r="L228" s="40">
        <f t="shared" si="24"/>
        <v>9827947.8641597629</v>
      </c>
    </row>
    <row r="229" spans="2:12" ht="15.75" x14ac:dyDescent="0.25">
      <c r="B229" s="26">
        <f t="shared" si="25"/>
        <v>217</v>
      </c>
      <c r="C229" s="27">
        <f t="shared" si="26"/>
        <v>49827</v>
      </c>
      <c r="D229" s="28">
        <f t="shared" si="27"/>
        <v>0</v>
      </c>
      <c r="E229" s="28">
        <f>IF(Table1[[#This Row],[Principal Opening]]&lt;E228,Table1[[#This Row],[Principal Opening]]+Table1[[#This Row],[Interest Portion]],E228)</f>
        <v>0</v>
      </c>
      <c r="F229" s="28">
        <f t="shared" si="21"/>
        <v>0</v>
      </c>
      <c r="G229" s="28">
        <f t="shared" si="22"/>
        <v>0</v>
      </c>
      <c r="H229" s="28">
        <f t="shared" si="23"/>
        <v>0</v>
      </c>
      <c r="I229" s="29">
        <f>IF(Table1[[#This Row],[Principal Closing]]&lt;L229,Table1[[#This Row],[Principal Closing]],)</f>
        <v>0</v>
      </c>
      <c r="K229" s="37">
        <f>IF(Table1[[#This Row],[Principal Closing]]&lt;&gt;0,$L$6,$L$6+$G$10)</f>
        <v>73151.376404025403</v>
      </c>
      <c r="L229" s="38">
        <f t="shared" si="24"/>
        <v>10000110.232969426</v>
      </c>
    </row>
    <row r="230" spans="2:12" ht="15.75" x14ac:dyDescent="0.25">
      <c r="B230" s="26">
        <f t="shared" si="25"/>
        <v>218</v>
      </c>
      <c r="C230" s="27">
        <f t="shared" si="26"/>
        <v>49857</v>
      </c>
      <c r="D230" s="28">
        <f t="shared" si="27"/>
        <v>0</v>
      </c>
      <c r="E230" s="28">
        <f>IF(Table1[[#This Row],[Principal Opening]]&lt;E229,Table1[[#This Row],[Principal Opening]]+Table1[[#This Row],[Interest Portion]],E229)</f>
        <v>0</v>
      </c>
      <c r="F230" s="28">
        <f t="shared" si="21"/>
        <v>0</v>
      </c>
      <c r="G230" s="28">
        <f t="shared" si="22"/>
        <v>0</v>
      </c>
      <c r="H230" s="28">
        <f t="shared" si="23"/>
        <v>0</v>
      </c>
      <c r="I230" s="29">
        <f>IF(Table1[[#This Row],[Principal Closing]]&lt;L230,Table1[[#This Row],[Principal Closing]],)</f>
        <v>0</v>
      </c>
      <c r="K230" s="39">
        <f>IF(Table1[[#This Row],[Principal Closing]]&lt;&gt;0,$L$6,$L$6+$G$10)</f>
        <v>73151.376404025403</v>
      </c>
      <c r="L230" s="40">
        <f t="shared" si="24"/>
        <v>10173994.225467185</v>
      </c>
    </row>
    <row r="231" spans="2:12" ht="15.75" x14ac:dyDescent="0.25">
      <c r="B231" s="26">
        <f t="shared" si="25"/>
        <v>219</v>
      </c>
      <c r="C231" s="27">
        <f t="shared" si="26"/>
        <v>49888</v>
      </c>
      <c r="D231" s="28">
        <f t="shared" si="27"/>
        <v>0</v>
      </c>
      <c r="E231" s="28">
        <f>IF(Table1[[#This Row],[Principal Opening]]&lt;E230,Table1[[#This Row],[Principal Opening]]+Table1[[#This Row],[Interest Portion]],E230)</f>
        <v>0</v>
      </c>
      <c r="F231" s="28">
        <f t="shared" si="21"/>
        <v>0</v>
      </c>
      <c r="G231" s="28">
        <f t="shared" si="22"/>
        <v>0</v>
      </c>
      <c r="H231" s="28">
        <f t="shared" si="23"/>
        <v>0</v>
      </c>
      <c r="I231" s="29">
        <f>IF(Table1[[#This Row],[Principal Closing]]&lt;L231,Table1[[#This Row],[Principal Closing]],)</f>
        <v>0</v>
      </c>
      <c r="K231" s="37">
        <f>IF(Table1[[#This Row],[Principal Closing]]&lt;&gt;0,$L$6,$L$6+$G$10)</f>
        <v>73151.376404025403</v>
      </c>
      <c r="L231" s="38">
        <f t="shared" si="24"/>
        <v>10349617.057889922</v>
      </c>
    </row>
    <row r="232" spans="2:12" ht="15.75" x14ac:dyDescent="0.25">
      <c r="B232" s="26">
        <f t="shared" si="25"/>
        <v>220</v>
      </c>
      <c r="C232" s="27">
        <f t="shared" si="26"/>
        <v>49919</v>
      </c>
      <c r="D232" s="28">
        <f t="shared" si="27"/>
        <v>0</v>
      </c>
      <c r="E232" s="28">
        <f>IF(Table1[[#This Row],[Principal Opening]]&lt;E231,Table1[[#This Row],[Principal Opening]]+Table1[[#This Row],[Interest Portion]],E231)</f>
        <v>0</v>
      </c>
      <c r="F232" s="28">
        <f t="shared" si="21"/>
        <v>0</v>
      </c>
      <c r="G232" s="28">
        <f t="shared" si="22"/>
        <v>0</v>
      </c>
      <c r="H232" s="28">
        <f t="shared" si="23"/>
        <v>0</v>
      </c>
      <c r="I232" s="29">
        <f>IF(Table1[[#This Row],[Principal Closing]]&lt;L232,Table1[[#This Row],[Principal Closing]],)</f>
        <v>0</v>
      </c>
      <c r="K232" s="39">
        <f>IF(Table1[[#This Row],[Principal Closing]]&lt;&gt;0,$L$6,$L$6+$G$10)</f>
        <v>73151.376404025403</v>
      </c>
      <c r="L232" s="40">
        <f t="shared" si="24"/>
        <v>10526996.118636886</v>
      </c>
    </row>
    <row r="233" spans="2:12" ht="15.75" x14ac:dyDescent="0.25">
      <c r="B233" s="26">
        <f t="shared" si="25"/>
        <v>221</v>
      </c>
      <c r="C233" s="27">
        <f t="shared" si="26"/>
        <v>49949</v>
      </c>
      <c r="D233" s="28">
        <f t="shared" si="27"/>
        <v>0</v>
      </c>
      <c r="E233" s="28">
        <f>IF(Table1[[#This Row],[Principal Opening]]&lt;E232,Table1[[#This Row],[Principal Opening]]+Table1[[#This Row],[Interest Portion]],E232)</f>
        <v>0</v>
      </c>
      <c r="F233" s="28">
        <f t="shared" si="21"/>
        <v>0</v>
      </c>
      <c r="G233" s="28">
        <f t="shared" si="22"/>
        <v>0</v>
      </c>
      <c r="H233" s="28">
        <f t="shared" si="23"/>
        <v>0</v>
      </c>
      <c r="I233" s="29">
        <f>IF(Table1[[#This Row],[Principal Closing]]&lt;L233,Table1[[#This Row],[Principal Closing]],)</f>
        <v>0</v>
      </c>
      <c r="K233" s="37">
        <f>IF(Table1[[#This Row],[Principal Closing]]&lt;&gt;0,$L$6,$L$6+$G$10)</f>
        <v>73151.376404025403</v>
      </c>
      <c r="L233" s="38">
        <f t="shared" si="24"/>
        <v>10706148.969991319</v>
      </c>
    </row>
    <row r="234" spans="2:12" ht="15.75" x14ac:dyDescent="0.25">
      <c r="B234" s="26">
        <f t="shared" si="25"/>
        <v>222</v>
      </c>
      <c r="C234" s="27">
        <f t="shared" si="26"/>
        <v>49980</v>
      </c>
      <c r="D234" s="28">
        <f t="shared" si="27"/>
        <v>0</v>
      </c>
      <c r="E234" s="28">
        <f>IF(Table1[[#This Row],[Principal Opening]]&lt;E233,Table1[[#This Row],[Principal Opening]]+Table1[[#This Row],[Interest Portion]],E233)</f>
        <v>0</v>
      </c>
      <c r="F234" s="28">
        <f t="shared" si="21"/>
        <v>0</v>
      </c>
      <c r="G234" s="28">
        <f t="shared" si="22"/>
        <v>0</v>
      </c>
      <c r="H234" s="28">
        <f t="shared" si="23"/>
        <v>0</v>
      </c>
      <c r="I234" s="29">
        <f>IF(Table1[[#This Row],[Principal Closing]]&lt;L234,Table1[[#This Row],[Principal Closing]],)</f>
        <v>0</v>
      </c>
      <c r="K234" s="39">
        <f>IF(Table1[[#This Row],[Principal Closing]]&lt;&gt;0,$L$6,$L$6+$G$10)</f>
        <v>73151.376404025403</v>
      </c>
      <c r="L234" s="40">
        <f t="shared" si="24"/>
        <v>10887093.349859297</v>
      </c>
    </row>
    <row r="235" spans="2:12" ht="15.75" x14ac:dyDescent="0.25">
      <c r="B235" s="26">
        <f t="shared" si="25"/>
        <v>223</v>
      </c>
      <c r="C235" s="27">
        <f t="shared" si="26"/>
        <v>50010</v>
      </c>
      <c r="D235" s="28">
        <f t="shared" si="27"/>
        <v>0</v>
      </c>
      <c r="E235" s="28">
        <f>IF(Table1[[#This Row],[Principal Opening]]&lt;E234,Table1[[#This Row],[Principal Opening]]+Table1[[#This Row],[Interest Portion]],E234)</f>
        <v>0</v>
      </c>
      <c r="F235" s="28">
        <f t="shared" si="21"/>
        <v>0</v>
      </c>
      <c r="G235" s="28">
        <f t="shared" si="22"/>
        <v>0</v>
      </c>
      <c r="H235" s="28">
        <f t="shared" si="23"/>
        <v>0</v>
      </c>
      <c r="I235" s="29">
        <f>IF(Table1[[#This Row],[Principal Closing]]&lt;L235,Table1[[#This Row],[Principal Closing]],)</f>
        <v>0</v>
      </c>
      <c r="K235" s="37">
        <f>IF(Table1[[#This Row],[Principal Closing]]&lt;&gt;0,$L$6,$L$6+$G$10)</f>
        <v>73151.376404025403</v>
      </c>
      <c r="L235" s="38">
        <f t="shared" si="24"/>
        <v>11069847.173525956</v>
      </c>
    </row>
    <row r="236" spans="2:12" ht="15.75" x14ac:dyDescent="0.25">
      <c r="B236" s="26">
        <f t="shared" si="25"/>
        <v>224</v>
      </c>
      <c r="C236" s="27">
        <f t="shared" si="26"/>
        <v>50041</v>
      </c>
      <c r="D236" s="28">
        <f t="shared" si="27"/>
        <v>0</v>
      </c>
      <c r="E236" s="28">
        <f>IF(Table1[[#This Row],[Principal Opening]]&lt;E235,Table1[[#This Row],[Principal Opening]]+Table1[[#This Row],[Interest Portion]],E235)</f>
        <v>0</v>
      </c>
      <c r="F236" s="28">
        <f t="shared" si="21"/>
        <v>0</v>
      </c>
      <c r="G236" s="28">
        <f t="shared" si="22"/>
        <v>0</v>
      </c>
      <c r="H236" s="28">
        <f t="shared" si="23"/>
        <v>0</v>
      </c>
      <c r="I236" s="29">
        <f>IF(Table1[[#This Row],[Principal Closing]]&lt;L236,Table1[[#This Row],[Principal Closing]],)</f>
        <v>0</v>
      </c>
      <c r="K236" s="39">
        <f>IF(Table1[[#This Row],[Principal Closing]]&lt;&gt;0,$L$6,$L$6+$G$10)</f>
        <v>73151.376404025403</v>
      </c>
      <c r="L236" s="40">
        <f t="shared" si="24"/>
        <v>11254428.53542928</v>
      </c>
    </row>
    <row r="237" spans="2:12" ht="15.75" x14ac:dyDescent="0.25">
      <c r="B237" s="26">
        <f t="shared" si="25"/>
        <v>225</v>
      </c>
      <c r="C237" s="27">
        <f t="shared" si="26"/>
        <v>50072</v>
      </c>
      <c r="D237" s="28">
        <f t="shared" si="27"/>
        <v>0</v>
      </c>
      <c r="E237" s="28">
        <f>IF(Table1[[#This Row],[Principal Opening]]&lt;E236,Table1[[#This Row],[Principal Opening]]+Table1[[#This Row],[Interest Portion]],E236)</f>
        <v>0</v>
      </c>
      <c r="F237" s="28">
        <f t="shared" si="21"/>
        <v>0</v>
      </c>
      <c r="G237" s="28">
        <f t="shared" si="22"/>
        <v>0</v>
      </c>
      <c r="H237" s="28">
        <f t="shared" si="23"/>
        <v>0</v>
      </c>
      <c r="I237" s="29">
        <f>IF(Table1[[#This Row],[Principal Closing]]&lt;L237,Table1[[#This Row],[Principal Closing]],)</f>
        <v>0</v>
      </c>
      <c r="K237" s="37">
        <f>IF(Table1[[#This Row],[Principal Closing]]&lt;&gt;0,$L$6,$L$6+$G$10)</f>
        <v>73151.376404025403</v>
      </c>
      <c r="L237" s="38">
        <f t="shared" si="24"/>
        <v>11440855.710951637</v>
      </c>
    </row>
    <row r="238" spans="2:12" ht="15.75" x14ac:dyDescent="0.25">
      <c r="B238" s="26">
        <f t="shared" si="25"/>
        <v>226</v>
      </c>
      <c r="C238" s="27">
        <f t="shared" si="26"/>
        <v>50100</v>
      </c>
      <c r="D238" s="28">
        <f t="shared" si="27"/>
        <v>0</v>
      </c>
      <c r="E238" s="28">
        <f>IF(Table1[[#This Row],[Principal Opening]]&lt;E237,Table1[[#This Row],[Principal Opening]]+Table1[[#This Row],[Interest Portion]],E237)</f>
        <v>0</v>
      </c>
      <c r="F238" s="28">
        <f t="shared" si="21"/>
        <v>0</v>
      </c>
      <c r="G238" s="28">
        <f t="shared" si="22"/>
        <v>0</v>
      </c>
      <c r="H238" s="28">
        <f t="shared" si="23"/>
        <v>0</v>
      </c>
      <c r="I238" s="29">
        <f>IF(Table1[[#This Row],[Principal Closing]]&lt;L238,Table1[[#This Row],[Principal Closing]],)</f>
        <v>0</v>
      </c>
      <c r="K238" s="39">
        <f>IF(Table1[[#This Row],[Principal Closing]]&lt;&gt;0,$L$6,$L$6+$G$10)</f>
        <v>73151.376404025403</v>
      </c>
      <c r="L238" s="40">
        <f t="shared" si="24"/>
        <v>11629147.158229219</v>
      </c>
    </row>
    <row r="239" spans="2:12" ht="15.75" x14ac:dyDescent="0.25">
      <c r="B239" s="26">
        <f t="shared" si="25"/>
        <v>227</v>
      </c>
      <c r="C239" s="27">
        <f t="shared" si="26"/>
        <v>50131</v>
      </c>
      <c r="D239" s="28">
        <f t="shared" si="27"/>
        <v>0</v>
      </c>
      <c r="E239" s="28">
        <f>IF(Table1[[#This Row],[Principal Opening]]&lt;E238,Table1[[#This Row],[Principal Opening]]+Table1[[#This Row],[Interest Portion]],E238)</f>
        <v>0</v>
      </c>
      <c r="F239" s="28">
        <f t="shared" si="21"/>
        <v>0</v>
      </c>
      <c r="G239" s="28">
        <f t="shared" si="22"/>
        <v>0</v>
      </c>
      <c r="H239" s="28">
        <f t="shared" si="23"/>
        <v>0</v>
      </c>
      <c r="I239" s="29">
        <f>IF(Table1[[#This Row],[Principal Closing]]&lt;L239,Table1[[#This Row],[Principal Closing]],)</f>
        <v>0</v>
      </c>
      <c r="K239" s="37">
        <f>IF(Table1[[#This Row],[Principal Closing]]&lt;&gt;0,$L$6,$L$6+$G$10)</f>
        <v>73151.376404025403</v>
      </c>
      <c r="L239" s="38">
        <f t="shared" si="24"/>
        <v>11819321.519979576</v>
      </c>
    </row>
    <row r="240" spans="2:12" ht="15.75" x14ac:dyDescent="0.25">
      <c r="B240" s="26">
        <f t="shared" si="25"/>
        <v>228</v>
      </c>
      <c r="C240" s="27">
        <f t="shared" si="26"/>
        <v>50161</v>
      </c>
      <c r="D240" s="28">
        <f t="shared" si="27"/>
        <v>0</v>
      </c>
      <c r="E240" s="28">
        <f>IF(Table1[[#This Row],[Principal Opening]]&lt;E239,Table1[[#This Row],[Principal Opening]]+Table1[[#This Row],[Interest Portion]],E239)</f>
        <v>0</v>
      </c>
      <c r="F240" s="28">
        <f t="shared" si="21"/>
        <v>0</v>
      </c>
      <c r="G240" s="28">
        <f t="shared" si="22"/>
        <v>0</v>
      </c>
      <c r="H240" s="28">
        <f t="shared" si="23"/>
        <v>0</v>
      </c>
      <c r="I240" s="29">
        <f>IF(Table1[[#This Row],[Principal Closing]]&lt;L240,Table1[[#This Row],[Principal Closing]],)</f>
        <v>0</v>
      </c>
      <c r="K240" s="39">
        <f>IF(Table1[[#This Row],[Principal Closing]]&lt;&gt;0,$L$6,$L$6+$G$10)</f>
        <v>73151.376404025403</v>
      </c>
      <c r="L240" s="40">
        <f t="shared" si="24"/>
        <v>12011397.625347435</v>
      </c>
    </row>
    <row r="241" spans="2:12" ht="15.75" x14ac:dyDescent="0.25">
      <c r="B241" s="26">
        <f t="shared" si="25"/>
        <v>229</v>
      </c>
      <c r="C241" s="27">
        <f t="shared" si="26"/>
        <v>50192</v>
      </c>
      <c r="D241" s="28">
        <f t="shared" si="27"/>
        <v>0</v>
      </c>
      <c r="E241" s="28">
        <f>IF(Table1[[#This Row],[Principal Opening]]&lt;E240,Table1[[#This Row],[Principal Opening]]+Table1[[#This Row],[Interest Portion]],E240)</f>
        <v>0</v>
      </c>
      <c r="F241" s="28">
        <f t="shared" si="21"/>
        <v>0</v>
      </c>
      <c r="G241" s="28">
        <f t="shared" si="22"/>
        <v>0</v>
      </c>
      <c r="H241" s="28">
        <f t="shared" si="23"/>
        <v>0</v>
      </c>
      <c r="I241" s="29">
        <f>IF(Table1[[#This Row],[Principal Closing]]&lt;L241,Table1[[#This Row],[Principal Closing]],)</f>
        <v>0</v>
      </c>
      <c r="K241" s="37">
        <f>IF(Table1[[#This Row],[Principal Closing]]&lt;&gt;0,$L$6,$L$6+$G$10)</f>
        <v>73151.376404025403</v>
      </c>
      <c r="L241" s="38">
        <f t="shared" si="24"/>
        <v>12205394.491768975</v>
      </c>
    </row>
    <row r="242" spans="2:12" ht="15.75" x14ac:dyDescent="0.25">
      <c r="B242" s="26">
        <f t="shared" si="25"/>
        <v>230</v>
      </c>
      <c r="C242" s="27">
        <f t="shared" si="26"/>
        <v>50222</v>
      </c>
      <c r="D242" s="28">
        <f t="shared" si="27"/>
        <v>0</v>
      </c>
      <c r="E242" s="28">
        <f>IF(Table1[[#This Row],[Principal Opening]]&lt;E241,Table1[[#This Row],[Principal Opening]]+Table1[[#This Row],[Interest Portion]],E241)</f>
        <v>0</v>
      </c>
      <c r="F242" s="28">
        <f t="shared" si="21"/>
        <v>0</v>
      </c>
      <c r="G242" s="28">
        <f t="shared" si="22"/>
        <v>0</v>
      </c>
      <c r="H242" s="28">
        <f t="shared" si="23"/>
        <v>0</v>
      </c>
      <c r="I242" s="29">
        <f>IF(Table1[[#This Row],[Principal Closing]]&lt;L242,Table1[[#This Row],[Principal Closing]],)</f>
        <v>0</v>
      </c>
      <c r="K242" s="39">
        <f>IF(Table1[[#This Row],[Principal Closing]]&lt;&gt;0,$L$6,$L$6+$G$10)</f>
        <v>73151.376404025403</v>
      </c>
      <c r="L242" s="40">
        <f t="shared" si="24"/>
        <v>12401331.32685473</v>
      </c>
    </row>
    <row r="243" spans="2:12" ht="15.75" x14ac:dyDescent="0.25">
      <c r="B243" s="26">
        <f t="shared" si="25"/>
        <v>231</v>
      </c>
      <c r="C243" s="27">
        <f t="shared" si="26"/>
        <v>50253</v>
      </c>
      <c r="D243" s="28">
        <f t="shared" si="27"/>
        <v>0</v>
      </c>
      <c r="E243" s="28">
        <f>IF(Table1[[#This Row],[Principal Opening]]&lt;E242,Table1[[#This Row],[Principal Opening]]+Table1[[#This Row],[Interest Portion]],E242)</f>
        <v>0</v>
      </c>
      <c r="F243" s="28">
        <f t="shared" si="21"/>
        <v>0</v>
      </c>
      <c r="G243" s="28">
        <f t="shared" si="22"/>
        <v>0</v>
      </c>
      <c r="H243" s="28">
        <f t="shared" si="23"/>
        <v>0</v>
      </c>
      <c r="I243" s="29">
        <f>IF(Table1[[#This Row],[Principal Closing]]&lt;L243,Table1[[#This Row],[Principal Closing]],)</f>
        <v>0</v>
      </c>
      <c r="K243" s="37">
        <f>IF(Table1[[#This Row],[Principal Closing]]&lt;&gt;0,$L$6,$L$6+$G$10)</f>
        <v>73151.376404025403</v>
      </c>
      <c r="L243" s="38">
        <f t="shared" si="24"/>
        <v>12599227.530291343</v>
      </c>
    </row>
    <row r="244" spans="2:12" ht="15.75" x14ac:dyDescent="0.25">
      <c r="B244" s="26">
        <f t="shared" si="25"/>
        <v>232</v>
      </c>
      <c r="C244" s="27">
        <f t="shared" si="26"/>
        <v>50284</v>
      </c>
      <c r="D244" s="28">
        <f t="shared" si="27"/>
        <v>0</v>
      </c>
      <c r="E244" s="28">
        <f>IF(Table1[[#This Row],[Principal Opening]]&lt;E243,Table1[[#This Row],[Principal Opening]]+Table1[[#This Row],[Interest Portion]],E243)</f>
        <v>0</v>
      </c>
      <c r="F244" s="28">
        <f t="shared" si="21"/>
        <v>0</v>
      </c>
      <c r="G244" s="28">
        <f t="shared" si="22"/>
        <v>0</v>
      </c>
      <c r="H244" s="28">
        <f t="shared" si="23"/>
        <v>0</v>
      </c>
      <c r="I244" s="29">
        <f>IF(Table1[[#This Row],[Principal Closing]]&lt;L244,Table1[[#This Row],[Principal Closing]],)</f>
        <v>0</v>
      </c>
      <c r="K244" s="39">
        <f>IF(Table1[[#This Row],[Principal Closing]]&lt;&gt;0,$L$6,$L$6+$G$10)</f>
        <v>73151.376404025403</v>
      </c>
      <c r="L244" s="40">
        <f t="shared" si="24"/>
        <v>12799102.695762321</v>
      </c>
    </row>
    <row r="245" spans="2:12" ht="15.75" x14ac:dyDescent="0.25">
      <c r="B245" s="26">
        <f t="shared" si="25"/>
        <v>233</v>
      </c>
      <c r="C245" s="27">
        <f t="shared" si="26"/>
        <v>50314</v>
      </c>
      <c r="D245" s="28">
        <f t="shared" si="27"/>
        <v>0</v>
      </c>
      <c r="E245" s="28">
        <f>IF(Table1[[#This Row],[Principal Opening]]&lt;E244,Table1[[#This Row],[Principal Opening]]+Table1[[#This Row],[Interest Portion]],E244)</f>
        <v>0</v>
      </c>
      <c r="F245" s="28">
        <f t="shared" si="21"/>
        <v>0</v>
      </c>
      <c r="G245" s="28">
        <f t="shared" si="22"/>
        <v>0</v>
      </c>
      <c r="H245" s="28">
        <f t="shared" si="23"/>
        <v>0</v>
      </c>
      <c r="I245" s="29">
        <f>IF(Table1[[#This Row],[Principal Closing]]&lt;L245,Table1[[#This Row],[Principal Closing]],)</f>
        <v>0</v>
      </c>
      <c r="K245" s="37">
        <f>IF(Table1[[#This Row],[Principal Closing]]&lt;&gt;0,$L$6,$L$6+$G$10)</f>
        <v>73151.376404025403</v>
      </c>
      <c r="L245" s="38">
        <f t="shared" si="24"/>
        <v>13000976.61288801</v>
      </c>
    </row>
    <row r="246" spans="2:12" ht="15.75" x14ac:dyDescent="0.25">
      <c r="B246" s="26">
        <f t="shared" si="25"/>
        <v>234</v>
      </c>
      <c r="C246" s="27">
        <f t="shared" si="26"/>
        <v>50345</v>
      </c>
      <c r="D246" s="28">
        <f t="shared" si="27"/>
        <v>0</v>
      </c>
      <c r="E246" s="28">
        <f>IF(Table1[[#This Row],[Principal Opening]]&lt;E245,Table1[[#This Row],[Principal Opening]]+Table1[[#This Row],[Interest Portion]],E245)</f>
        <v>0</v>
      </c>
      <c r="F246" s="28">
        <f t="shared" si="21"/>
        <v>0</v>
      </c>
      <c r="G246" s="28">
        <f t="shared" si="22"/>
        <v>0</v>
      </c>
      <c r="H246" s="28">
        <f t="shared" si="23"/>
        <v>0</v>
      </c>
      <c r="I246" s="29">
        <f>IF(Table1[[#This Row],[Principal Closing]]&lt;L246,Table1[[#This Row],[Principal Closing]],)</f>
        <v>0</v>
      </c>
      <c r="K246" s="39">
        <f>IF(Table1[[#This Row],[Principal Closing]]&lt;&gt;0,$L$6,$L$6+$G$10)</f>
        <v>73151.376404025403</v>
      </c>
      <c r="L246" s="40">
        <f t="shared" si="24"/>
        <v>13204869.269184954</v>
      </c>
    </row>
    <row r="247" spans="2:12" ht="15.75" x14ac:dyDescent="0.25">
      <c r="B247" s="26">
        <f t="shared" si="25"/>
        <v>235</v>
      </c>
      <c r="C247" s="27">
        <f t="shared" si="26"/>
        <v>50375</v>
      </c>
      <c r="D247" s="28">
        <f t="shared" si="27"/>
        <v>0</v>
      </c>
      <c r="E247" s="28">
        <f>IF(Table1[[#This Row],[Principal Opening]]&lt;E246,Table1[[#This Row],[Principal Opening]]+Table1[[#This Row],[Interest Portion]],E246)</f>
        <v>0</v>
      </c>
      <c r="F247" s="28">
        <f t="shared" si="21"/>
        <v>0</v>
      </c>
      <c r="G247" s="28">
        <f t="shared" si="22"/>
        <v>0</v>
      </c>
      <c r="H247" s="28">
        <f t="shared" si="23"/>
        <v>0</v>
      </c>
      <c r="I247" s="29">
        <f>IF(Table1[[#This Row],[Principal Closing]]&lt;L247,Table1[[#This Row],[Principal Closing]],)</f>
        <v>0</v>
      </c>
      <c r="K247" s="37">
        <f>IF(Table1[[#This Row],[Principal Closing]]&lt;&gt;0,$L$6,$L$6+$G$10)</f>
        <v>73151.376404025403</v>
      </c>
      <c r="L247" s="38">
        <f t="shared" si="24"/>
        <v>13410800.852044869</v>
      </c>
    </row>
    <row r="248" spans="2:12" ht="15.75" x14ac:dyDescent="0.25">
      <c r="B248" s="26">
        <f t="shared" si="25"/>
        <v>236</v>
      </c>
      <c r="C248" s="27">
        <f t="shared" si="26"/>
        <v>50406</v>
      </c>
      <c r="D248" s="28">
        <f t="shared" si="27"/>
        <v>0</v>
      </c>
      <c r="E248" s="28">
        <f>IF(Table1[[#This Row],[Principal Opening]]&lt;E247,Table1[[#This Row],[Principal Opening]]+Table1[[#This Row],[Interest Portion]],E247)</f>
        <v>0</v>
      </c>
      <c r="F248" s="28">
        <f t="shared" si="21"/>
        <v>0</v>
      </c>
      <c r="G248" s="28">
        <f t="shared" si="22"/>
        <v>0</v>
      </c>
      <c r="H248" s="28">
        <f t="shared" si="23"/>
        <v>0</v>
      </c>
      <c r="I248" s="29">
        <f>IF(Table1[[#This Row],[Principal Closing]]&lt;L248,Table1[[#This Row],[Principal Closing]],)</f>
        <v>0</v>
      </c>
      <c r="K248" s="39">
        <f>IF(Table1[[#This Row],[Principal Closing]]&lt;&gt;0,$L$6,$L$6+$G$10)</f>
        <v>73151.376404025403</v>
      </c>
      <c r="L248" s="40">
        <f t="shared" si="24"/>
        <v>13618791.750733383</v>
      </c>
    </row>
    <row r="249" spans="2:12" ht="15.75" x14ac:dyDescent="0.25">
      <c r="B249" s="26">
        <f t="shared" si="25"/>
        <v>237</v>
      </c>
      <c r="C249" s="27">
        <f t="shared" si="26"/>
        <v>50437</v>
      </c>
      <c r="D249" s="28">
        <f t="shared" si="27"/>
        <v>0</v>
      </c>
      <c r="E249" s="28">
        <f>IF(Table1[[#This Row],[Principal Opening]]&lt;E248,Table1[[#This Row],[Principal Opening]]+Table1[[#This Row],[Interest Portion]],E248)</f>
        <v>0</v>
      </c>
      <c r="F249" s="28">
        <f t="shared" si="21"/>
        <v>0</v>
      </c>
      <c r="G249" s="28">
        <f t="shared" si="22"/>
        <v>0</v>
      </c>
      <c r="H249" s="28">
        <f t="shared" si="23"/>
        <v>0</v>
      </c>
      <c r="I249" s="29">
        <f>IF(Table1[[#This Row],[Principal Closing]]&lt;L249,Table1[[#This Row],[Principal Closing]],)</f>
        <v>0</v>
      </c>
      <c r="K249" s="37">
        <f>IF(Table1[[#This Row],[Principal Closing]]&lt;&gt;0,$L$6,$L$6+$G$10)</f>
        <v>73151.376404025403</v>
      </c>
      <c r="L249" s="38">
        <f t="shared" si="24"/>
        <v>13828862.558408782</v>
      </c>
    </row>
    <row r="250" spans="2:12" ht="15.75" x14ac:dyDescent="0.25">
      <c r="B250" s="26">
        <f t="shared" si="25"/>
        <v>238</v>
      </c>
      <c r="C250" s="27">
        <f t="shared" si="26"/>
        <v>50465</v>
      </c>
      <c r="D250" s="28">
        <f t="shared" si="27"/>
        <v>0</v>
      </c>
      <c r="E250" s="28">
        <f>IF(Table1[[#This Row],[Principal Opening]]&lt;E249,Table1[[#This Row],[Principal Opening]]+Table1[[#This Row],[Interest Portion]],E249)</f>
        <v>0</v>
      </c>
      <c r="F250" s="28">
        <f t="shared" si="21"/>
        <v>0</v>
      </c>
      <c r="G250" s="28">
        <f t="shared" si="22"/>
        <v>0</v>
      </c>
      <c r="H250" s="28">
        <f t="shared" si="23"/>
        <v>0</v>
      </c>
      <c r="I250" s="29">
        <f>IF(Table1[[#This Row],[Principal Closing]]&lt;L250,Table1[[#This Row],[Principal Closing]],)</f>
        <v>0</v>
      </c>
      <c r="K250" s="39">
        <f>IF(Table1[[#This Row],[Principal Closing]]&lt;&gt;0,$L$6,$L$6+$G$10)</f>
        <v>73151.376404025403</v>
      </c>
      <c r="L250" s="40">
        <f t="shared" si="24"/>
        <v>14041034.074160935</v>
      </c>
    </row>
    <row r="251" spans="2:12" ht="15.75" x14ac:dyDescent="0.25">
      <c r="B251" s="26">
        <f t="shared" si="25"/>
        <v>239</v>
      </c>
      <c r="C251" s="27">
        <f t="shared" si="26"/>
        <v>50496</v>
      </c>
      <c r="D251" s="28">
        <f t="shared" si="27"/>
        <v>0</v>
      </c>
      <c r="E251" s="28">
        <f>IF(Table1[[#This Row],[Principal Opening]]&lt;E250,Table1[[#This Row],[Principal Opening]]+Table1[[#This Row],[Interest Portion]],E250)</f>
        <v>0</v>
      </c>
      <c r="F251" s="28">
        <f t="shared" si="21"/>
        <v>0</v>
      </c>
      <c r="G251" s="28">
        <f t="shared" si="22"/>
        <v>0</v>
      </c>
      <c r="H251" s="28">
        <f t="shared" si="23"/>
        <v>0</v>
      </c>
      <c r="I251" s="29">
        <f>IF(Table1[[#This Row],[Principal Closing]]&lt;L251,Table1[[#This Row],[Principal Closing]],)</f>
        <v>0</v>
      </c>
      <c r="K251" s="37">
        <f>IF(Table1[[#This Row],[Principal Closing]]&lt;&gt;0,$L$6,$L$6+$G$10)</f>
        <v>73151.376404025403</v>
      </c>
      <c r="L251" s="38">
        <f t="shared" si="24"/>
        <v>14255327.305070609</v>
      </c>
    </row>
    <row r="252" spans="2:12" ht="15.75" x14ac:dyDescent="0.25">
      <c r="B252" s="26">
        <f t="shared" si="25"/>
        <v>240</v>
      </c>
      <c r="C252" s="27">
        <f t="shared" si="26"/>
        <v>50526</v>
      </c>
      <c r="D252" s="28">
        <f t="shared" si="27"/>
        <v>0</v>
      </c>
      <c r="E252" s="28">
        <f>IF(Table1[[#This Row],[Principal Opening]]&lt;E251,Table1[[#This Row],[Principal Opening]]+Table1[[#This Row],[Interest Portion]],E251)</f>
        <v>0</v>
      </c>
      <c r="F252" s="28">
        <f t="shared" si="21"/>
        <v>0</v>
      </c>
      <c r="G252" s="28">
        <f t="shared" si="22"/>
        <v>0</v>
      </c>
      <c r="H252" s="28">
        <f t="shared" si="23"/>
        <v>0</v>
      </c>
      <c r="I252" s="29">
        <f>IF(Table1[[#This Row],[Principal Closing]]&lt;L252,Table1[[#This Row],[Principal Closing]],)</f>
        <v>0</v>
      </c>
      <c r="K252" s="39">
        <f>IF(Table1[[#This Row],[Principal Closing]]&lt;&gt;0,$L$6,$L$6+$G$10)</f>
        <v>73151.376404025403</v>
      </c>
      <c r="L252" s="40">
        <f t="shared" si="24"/>
        <v>14471763.468289379</v>
      </c>
    </row>
    <row r="253" spans="2:12" ht="15.75" x14ac:dyDescent="0.25">
      <c r="B253" s="26">
        <f t="shared" si="25"/>
        <v>241</v>
      </c>
      <c r="C253" s="27">
        <f t="shared" si="26"/>
        <v>50557</v>
      </c>
      <c r="D253" s="28">
        <f t="shared" si="27"/>
        <v>0</v>
      </c>
      <c r="E253" s="28">
        <f>IF(Table1[[#This Row],[Principal Opening]]&lt;E252,Table1[[#This Row],[Principal Opening]]+Table1[[#This Row],[Interest Portion]],E252)</f>
        <v>0</v>
      </c>
      <c r="F253" s="28">
        <f t="shared" si="21"/>
        <v>0</v>
      </c>
      <c r="G253" s="28">
        <f t="shared" si="22"/>
        <v>0</v>
      </c>
      <c r="H253" s="28">
        <f t="shared" si="23"/>
        <v>0</v>
      </c>
      <c r="I253" s="29">
        <f>IF(Table1[[#This Row],[Principal Closing]]&lt;L253,Table1[[#This Row],[Principal Closing]],)</f>
        <v>0</v>
      </c>
      <c r="K253" s="37">
        <f>IF(Table1[[#This Row],[Principal Closing]]&lt;&gt;0,$L$6,$L$6+$G$10)</f>
        <v>73151.376404025403</v>
      </c>
      <c r="L253" s="38">
        <f t="shared" si="24"/>
        <v>14690363.993140338</v>
      </c>
    </row>
    <row r="254" spans="2:12" ht="15.75" x14ac:dyDescent="0.25">
      <c r="B254" s="26">
        <f t="shared" si="25"/>
        <v>242</v>
      </c>
      <c r="C254" s="27">
        <f t="shared" si="26"/>
        <v>50587</v>
      </c>
      <c r="D254" s="28">
        <f t="shared" si="27"/>
        <v>0</v>
      </c>
      <c r="E254" s="28">
        <f>IF(Table1[[#This Row],[Principal Opening]]&lt;E253,Table1[[#This Row],[Principal Opening]]+Table1[[#This Row],[Interest Portion]],E253)</f>
        <v>0</v>
      </c>
      <c r="F254" s="28">
        <f t="shared" si="21"/>
        <v>0</v>
      </c>
      <c r="G254" s="28">
        <f t="shared" si="22"/>
        <v>0</v>
      </c>
      <c r="H254" s="28">
        <f t="shared" si="23"/>
        <v>0</v>
      </c>
      <c r="I254" s="29">
        <f>IF(Table1[[#This Row],[Principal Closing]]&lt;L254,Table1[[#This Row],[Principal Closing]],)</f>
        <v>0</v>
      </c>
      <c r="K254" s="42">
        <f>IF(Table1[[#This Row],[Principal Closing]]&lt;&gt;0,$L$6,$L$6+$G$10)</f>
        <v>73151.376404025403</v>
      </c>
      <c r="L254" s="41">
        <f t="shared" si="24"/>
        <v>14911150.523239806</v>
      </c>
    </row>
    <row r="255" spans="2:12" ht="15.75" x14ac:dyDescent="0.25">
      <c r="B255" s="26">
        <f t="shared" si="25"/>
        <v>243</v>
      </c>
      <c r="C255" s="27">
        <f t="shared" si="26"/>
        <v>50618</v>
      </c>
      <c r="D255" s="28">
        <f t="shared" si="27"/>
        <v>0</v>
      </c>
      <c r="E255" s="28">
        <f>IF(Table1[[#This Row],[Principal Opening]]&lt;E254,Table1[[#This Row],[Principal Opening]]+Table1[[#This Row],[Interest Portion]],E254)</f>
        <v>0</v>
      </c>
      <c r="F255" s="28">
        <f t="shared" si="21"/>
        <v>0</v>
      </c>
      <c r="G255" s="28">
        <f t="shared" si="22"/>
        <v>0</v>
      </c>
      <c r="H255" s="28">
        <f t="shared" si="23"/>
        <v>0</v>
      </c>
      <c r="I255" s="29">
        <f>IF(Table1[[#This Row],[Principal Closing]]&lt;L255,Table1[[#This Row],[Principal Closing]],)</f>
        <v>0</v>
      </c>
      <c r="K255" s="37">
        <f>IF(Table1[[#This Row],[Principal Closing]]&lt;&gt;0,$L$6,$L$6+$G$10)</f>
        <v>73151.376404025403</v>
      </c>
      <c r="L255" s="38">
        <f t="shared" si="24"/>
        <v>15134144.918640269</v>
      </c>
    </row>
    <row r="256" spans="2:12" ht="15.75" x14ac:dyDescent="0.25">
      <c r="B256" s="26">
        <f t="shared" si="25"/>
        <v>244</v>
      </c>
      <c r="C256" s="27">
        <f t="shared" si="26"/>
        <v>50649</v>
      </c>
      <c r="D256" s="28">
        <f t="shared" si="27"/>
        <v>0</v>
      </c>
      <c r="E256" s="28">
        <f>IF(Table1[[#This Row],[Principal Opening]]&lt;E255,Table1[[#This Row],[Principal Opening]]+Table1[[#This Row],[Interest Portion]],E255)</f>
        <v>0</v>
      </c>
      <c r="F256" s="28">
        <f t="shared" si="21"/>
        <v>0</v>
      </c>
      <c r="G256" s="28">
        <f t="shared" si="22"/>
        <v>0</v>
      </c>
      <c r="H256" s="28">
        <f t="shared" si="23"/>
        <v>0</v>
      </c>
      <c r="I256" s="29">
        <f>IF(Table1[[#This Row],[Principal Closing]]&lt;L256,Table1[[#This Row],[Principal Closing]],)</f>
        <v>0</v>
      </c>
      <c r="K256" s="39">
        <f>IF(Table1[[#This Row],[Principal Closing]]&lt;&gt;0,$L$6,$L$6+$G$10)</f>
        <v>73151.376404025403</v>
      </c>
      <c r="L256" s="40">
        <f t="shared" si="24"/>
        <v>15359369.257994737</v>
      </c>
    </row>
    <row r="257" spans="2:12" ht="15.75" x14ac:dyDescent="0.25">
      <c r="B257" s="26">
        <f t="shared" si="25"/>
        <v>245</v>
      </c>
      <c r="C257" s="27">
        <f t="shared" si="26"/>
        <v>50679</v>
      </c>
      <c r="D257" s="28">
        <f t="shared" si="27"/>
        <v>0</v>
      </c>
      <c r="E257" s="28">
        <f>IF(Table1[[#This Row],[Principal Opening]]&lt;E256,Table1[[#This Row],[Principal Opening]]+Table1[[#This Row],[Interest Portion]],E256)</f>
        <v>0</v>
      </c>
      <c r="F257" s="28">
        <f t="shared" si="21"/>
        <v>0</v>
      </c>
      <c r="G257" s="28">
        <f t="shared" si="22"/>
        <v>0</v>
      </c>
      <c r="H257" s="28">
        <f t="shared" si="23"/>
        <v>0</v>
      </c>
      <c r="I257" s="29">
        <f>IF(Table1[[#This Row],[Principal Closing]]&lt;L257,Table1[[#This Row],[Principal Closing]],)</f>
        <v>0</v>
      </c>
      <c r="K257" s="37">
        <f>IF(Table1[[#This Row],[Principal Closing]]&lt;&gt;0,$L$6,$L$6+$G$10)</f>
        <v>73151.376404025403</v>
      </c>
      <c r="L257" s="38">
        <f t="shared" si="24"/>
        <v>15586845.84074275</v>
      </c>
    </row>
    <row r="258" spans="2:12" ht="15.75" x14ac:dyDescent="0.25">
      <c r="B258" s="26">
        <f t="shared" si="25"/>
        <v>246</v>
      </c>
      <c r="C258" s="27">
        <f t="shared" si="26"/>
        <v>50710</v>
      </c>
      <c r="D258" s="28">
        <f t="shared" si="27"/>
        <v>0</v>
      </c>
      <c r="E258" s="28">
        <f>IF(Table1[[#This Row],[Principal Opening]]&lt;E257,Table1[[#This Row],[Principal Opening]]+Table1[[#This Row],[Interest Portion]],E257)</f>
        <v>0</v>
      </c>
      <c r="F258" s="28">
        <f t="shared" si="21"/>
        <v>0</v>
      </c>
      <c r="G258" s="28">
        <f t="shared" si="22"/>
        <v>0</v>
      </c>
      <c r="H258" s="28">
        <f t="shared" si="23"/>
        <v>0</v>
      </c>
      <c r="I258" s="29">
        <f>IF(Table1[[#This Row],[Principal Closing]]&lt;L258,Table1[[#This Row],[Principal Closing]],)</f>
        <v>0</v>
      </c>
      <c r="K258" s="39">
        <f>IF(Table1[[#This Row],[Principal Closing]]&lt;&gt;0,$L$6,$L$6+$G$10)</f>
        <v>73151.376404025403</v>
      </c>
      <c r="L258" s="40">
        <f t="shared" si="24"/>
        <v>15816597.189318243</v>
      </c>
    </row>
    <row r="259" spans="2:12" ht="15.75" x14ac:dyDescent="0.25">
      <c r="B259" s="26">
        <f t="shared" si="25"/>
        <v>247</v>
      </c>
      <c r="C259" s="27">
        <f t="shared" si="26"/>
        <v>50740</v>
      </c>
      <c r="D259" s="28">
        <f t="shared" si="27"/>
        <v>0</v>
      </c>
      <c r="E259" s="28">
        <f>IF(Table1[[#This Row],[Principal Opening]]&lt;E258,Table1[[#This Row],[Principal Opening]]+Table1[[#This Row],[Interest Portion]],E258)</f>
        <v>0</v>
      </c>
      <c r="F259" s="28">
        <f t="shared" si="21"/>
        <v>0</v>
      </c>
      <c r="G259" s="28">
        <f t="shared" si="22"/>
        <v>0</v>
      </c>
      <c r="H259" s="28">
        <f t="shared" si="23"/>
        <v>0</v>
      </c>
      <c r="I259" s="29">
        <f>IF(Table1[[#This Row],[Principal Closing]]&lt;L259,Table1[[#This Row],[Principal Closing]],)</f>
        <v>0</v>
      </c>
      <c r="K259" s="37">
        <f>IF(Table1[[#This Row],[Principal Closing]]&lt;&gt;0,$L$6,$L$6+$G$10)</f>
        <v>73151.376404025403</v>
      </c>
      <c r="L259" s="38">
        <f t="shared" si="24"/>
        <v>16048646.051379491</v>
      </c>
    </row>
    <row r="260" spans="2:12" ht="15.75" x14ac:dyDescent="0.25">
      <c r="B260" s="26">
        <f t="shared" si="25"/>
        <v>248</v>
      </c>
      <c r="C260" s="27">
        <f t="shared" si="26"/>
        <v>50771</v>
      </c>
      <c r="D260" s="28">
        <f t="shared" si="27"/>
        <v>0</v>
      </c>
      <c r="E260" s="28">
        <f>IF(Table1[[#This Row],[Principal Opening]]&lt;E259,Table1[[#This Row],[Principal Opening]]+Table1[[#This Row],[Interest Portion]],E259)</f>
        <v>0</v>
      </c>
      <c r="F260" s="28">
        <f t="shared" si="21"/>
        <v>0</v>
      </c>
      <c r="G260" s="28">
        <f t="shared" si="22"/>
        <v>0</v>
      </c>
      <c r="H260" s="28">
        <f t="shared" si="23"/>
        <v>0</v>
      </c>
      <c r="I260" s="29">
        <f>IF(Table1[[#This Row],[Principal Closing]]&lt;L260,Table1[[#This Row],[Principal Closing]],)</f>
        <v>0</v>
      </c>
      <c r="K260" s="39">
        <f>IF(Table1[[#This Row],[Principal Closing]]&lt;&gt;0,$L$6,$L$6+$G$10)</f>
        <v>73151.376404025403</v>
      </c>
      <c r="L260" s="40">
        <f t="shared" si="24"/>
        <v>16283015.402061351</v>
      </c>
    </row>
    <row r="261" spans="2:12" ht="15.75" x14ac:dyDescent="0.25">
      <c r="B261" s="26">
        <f t="shared" si="25"/>
        <v>249</v>
      </c>
      <c r="C261" s="27">
        <f t="shared" si="26"/>
        <v>50802</v>
      </c>
      <c r="D261" s="28">
        <f t="shared" si="27"/>
        <v>0</v>
      </c>
      <c r="E261" s="28">
        <f>IF(Table1[[#This Row],[Principal Opening]]&lt;E260,Table1[[#This Row],[Principal Opening]]+Table1[[#This Row],[Interest Portion]],E260)</f>
        <v>0</v>
      </c>
      <c r="F261" s="28">
        <f t="shared" si="21"/>
        <v>0</v>
      </c>
      <c r="G261" s="28">
        <f t="shared" si="22"/>
        <v>0</v>
      </c>
      <c r="H261" s="28">
        <f t="shared" si="23"/>
        <v>0</v>
      </c>
      <c r="I261" s="29">
        <f>IF(Table1[[#This Row],[Principal Closing]]&lt;L261,Table1[[#This Row],[Principal Closing]],)</f>
        <v>0</v>
      </c>
      <c r="K261" s="37">
        <f>IF(Table1[[#This Row],[Principal Closing]]&lt;&gt;0,$L$6,$L$6+$G$10)</f>
        <v>73151.376404025403</v>
      </c>
      <c r="L261" s="38">
        <f t="shared" si="24"/>
        <v>16519728.446250029</v>
      </c>
    </row>
    <row r="262" spans="2:12" ht="15.75" x14ac:dyDescent="0.25">
      <c r="B262" s="26">
        <f t="shared" si="25"/>
        <v>250</v>
      </c>
      <c r="C262" s="27">
        <f t="shared" si="26"/>
        <v>50830</v>
      </c>
      <c r="D262" s="28">
        <f t="shared" si="27"/>
        <v>0</v>
      </c>
      <c r="E262" s="28">
        <f>IF(Table1[[#This Row],[Principal Opening]]&lt;E261,Table1[[#This Row],[Principal Opening]]+Table1[[#This Row],[Interest Portion]],E261)</f>
        <v>0</v>
      </c>
      <c r="F262" s="28">
        <f t="shared" si="21"/>
        <v>0</v>
      </c>
      <c r="G262" s="28">
        <f t="shared" si="22"/>
        <v>0</v>
      </c>
      <c r="H262" s="28">
        <f t="shared" si="23"/>
        <v>0</v>
      </c>
      <c r="I262" s="29">
        <f>IF(Table1[[#This Row],[Principal Closing]]&lt;L262,Table1[[#This Row],[Principal Closing]],)</f>
        <v>0</v>
      </c>
      <c r="K262" s="39">
        <f>IF(Table1[[#This Row],[Principal Closing]]&lt;&gt;0,$L$6,$L$6+$G$10)</f>
        <v>73151.376404025403</v>
      </c>
      <c r="L262" s="40">
        <f t="shared" si="24"/>
        <v>16758808.620880594</v>
      </c>
    </row>
    <row r="263" spans="2:12" ht="15.75" x14ac:dyDescent="0.25">
      <c r="B263" s="26">
        <f t="shared" si="25"/>
        <v>251</v>
      </c>
      <c r="C263" s="27">
        <f t="shared" si="26"/>
        <v>50861</v>
      </c>
      <c r="D263" s="28">
        <f t="shared" si="27"/>
        <v>0</v>
      </c>
      <c r="E263" s="28">
        <f>IF(Table1[[#This Row],[Principal Opening]]&lt;E262,Table1[[#This Row],[Principal Opening]]+Table1[[#This Row],[Interest Portion]],E262)</f>
        <v>0</v>
      </c>
      <c r="F263" s="28">
        <f t="shared" si="21"/>
        <v>0</v>
      </c>
      <c r="G263" s="28">
        <f t="shared" si="22"/>
        <v>0</v>
      </c>
      <c r="H263" s="28">
        <f t="shared" si="23"/>
        <v>0</v>
      </c>
      <c r="I263" s="29">
        <f>IF(Table1[[#This Row],[Principal Closing]]&lt;L263,Table1[[#This Row],[Principal Closing]],)</f>
        <v>0</v>
      </c>
      <c r="K263" s="37">
        <f>IF(Table1[[#This Row],[Principal Closing]]&lt;&gt;0,$L$6,$L$6+$G$10)</f>
        <v>73151.376404025403</v>
      </c>
      <c r="L263" s="38">
        <f t="shared" si="24"/>
        <v>17000279.597257469</v>
      </c>
    </row>
    <row r="264" spans="2:12" ht="15.75" x14ac:dyDescent="0.25">
      <c r="B264" s="26">
        <f t="shared" si="25"/>
        <v>252</v>
      </c>
      <c r="C264" s="27">
        <f t="shared" si="26"/>
        <v>50891</v>
      </c>
      <c r="D264" s="28">
        <f t="shared" si="27"/>
        <v>0</v>
      </c>
      <c r="E264" s="28">
        <f>IF(Table1[[#This Row],[Principal Opening]]&lt;E263,Table1[[#This Row],[Principal Opening]]+Table1[[#This Row],[Interest Portion]],E263)</f>
        <v>0</v>
      </c>
      <c r="F264" s="28">
        <f t="shared" si="21"/>
        <v>0</v>
      </c>
      <c r="G264" s="28">
        <f t="shared" si="22"/>
        <v>0</v>
      </c>
      <c r="H264" s="28">
        <f t="shared" si="23"/>
        <v>0</v>
      </c>
      <c r="I264" s="29">
        <f>IF(Table1[[#This Row],[Principal Closing]]&lt;L264,Table1[[#This Row],[Principal Closing]],)</f>
        <v>0</v>
      </c>
      <c r="K264" s="39">
        <f>IF(Table1[[#This Row],[Principal Closing]]&lt;&gt;0,$L$6,$L$6+$G$10)</f>
        <v>73151.376404025403</v>
      </c>
      <c r="L264" s="40">
        <f t="shared" si="24"/>
        <v>17244165.283398107</v>
      </c>
    </row>
    <row r="265" spans="2:12" ht="15.75" x14ac:dyDescent="0.25">
      <c r="B265" s="26">
        <f t="shared" si="25"/>
        <v>253</v>
      </c>
      <c r="C265" s="27">
        <f t="shared" si="26"/>
        <v>50922</v>
      </c>
      <c r="D265" s="28">
        <f t="shared" si="27"/>
        <v>0</v>
      </c>
      <c r="E265" s="28">
        <f>IF(Table1[[#This Row],[Principal Opening]]&lt;E264,Table1[[#This Row],[Principal Opening]]+Table1[[#This Row],[Interest Portion]],E264)</f>
        <v>0</v>
      </c>
      <c r="F265" s="28">
        <f t="shared" si="21"/>
        <v>0</v>
      </c>
      <c r="G265" s="28">
        <f t="shared" si="22"/>
        <v>0</v>
      </c>
      <c r="H265" s="28">
        <f t="shared" si="23"/>
        <v>0</v>
      </c>
      <c r="I265" s="29">
        <f>IF(Table1[[#This Row],[Principal Closing]]&lt;L265,Table1[[#This Row],[Principal Closing]],)</f>
        <v>0</v>
      </c>
      <c r="K265" s="37">
        <f>IF(Table1[[#This Row],[Principal Closing]]&lt;&gt;0,$L$6,$L$6+$G$10)</f>
        <v>73151.376404025403</v>
      </c>
      <c r="L265" s="38">
        <f t="shared" si="24"/>
        <v>17490489.826400153</v>
      </c>
    </row>
    <row r="266" spans="2:12" ht="15.75" x14ac:dyDescent="0.25">
      <c r="B266" s="26">
        <f t="shared" si="25"/>
        <v>254</v>
      </c>
      <c r="C266" s="27">
        <f t="shared" si="26"/>
        <v>50952</v>
      </c>
      <c r="D266" s="28">
        <f t="shared" si="27"/>
        <v>0</v>
      </c>
      <c r="E266" s="28">
        <f>IF(Table1[[#This Row],[Principal Opening]]&lt;E265,Table1[[#This Row],[Principal Opening]]+Table1[[#This Row],[Interest Portion]],E265)</f>
        <v>0</v>
      </c>
      <c r="F266" s="28">
        <f t="shared" si="21"/>
        <v>0</v>
      </c>
      <c r="G266" s="28">
        <f t="shared" si="22"/>
        <v>0</v>
      </c>
      <c r="H266" s="28">
        <f t="shared" si="23"/>
        <v>0</v>
      </c>
      <c r="I266" s="29">
        <f>IF(Table1[[#This Row],[Principal Closing]]&lt;L266,Table1[[#This Row],[Principal Closing]],)</f>
        <v>0</v>
      </c>
      <c r="K266" s="39">
        <f>IF(Table1[[#This Row],[Principal Closing]]&lt;&gt;0,$L$6,$L$6+$G$10)</f>
        <v>73151.376404025403</v>
      </c>
      <c r="L266" s="40">
        <f t="shared" si="24"/>
        <v>17739277.614832219</v>
      </c>
    </row>
    <row r="267" spans="2:12" ht="15.75" x14ac:dyDescent="0.25">
      <c r="B267" s="26">
        <f t="shared" si="25"/>
        <v>255</v>
      </c>
      <c r="C267" s="27">
        <f t="shared" si="26"/>
        <v>50983</v>
      </c>
      <c r="D267" s="28">
        <f t="shared" si="27"/>
        <v>0</v>
      </c>
      <c r="E267" s="28">
        <f>IF(Table1[[#This Row],[Principal Opening]]&lt;E266,Table1[[#This Row],[Principal Opening]]+Table1[[#This Row],[Interest Portion]],E266)</f>
        <v>0</v>
      </c>
      <c r="F267" s="28">
        <f t="shared" si="21"/>
        <v>0</v>
      </c>
      <c r="G267" s="28">
        <f t="shared" si="22"/>
        <v>0</v>
      </c>
      <c r="H267" s="28">
        <f t="shared" si="23"/>
        <v>0</v>
      </c>
      <c r="I267" s="29">
        <f>IF(Table1[[#This Row],[Principal Closing]]&lt;L267,Table1[[#This Row],[Principal Closing]],)</f>
        <v>0</v>
      </c>
      <c r="K267" s="37">
        <f>IF(Table1[[#This Row],[Principal Closing]]&lt;&gt;0,$L$6,$L$6+$G$10)</f>
        <v>73151.376404025403</v>
      </c>
      <c r="L267" s="38">
        <f t="shared" si="24"/>
        <v>17990553.281148605</v>
      </c>
    </row>
    <row r="268" spans="2:12" ht="15.75" x14ac:dyDescent="0.25">
      <c r="B268" s="26">
        <f t="shared" si="25"/>
        <v>256</v>
      </c>
      <c r="C268" s="27">
        <f t="shared" si="26"/>
        <v>51014</v>
      </c>
      <c r="D268" s="28">
        <f t="shared" si="27"/>
        <v>0</v>
      </c>
      <c r="E268" s="28">
        <f>IF(Table1[[#This Row],[Principal Opening]]&lt;E267,Table1[[#This Row],[Principal Opening]]+Table1[[#This Row],[Interest Portion]],E267)</f>
        <v>0</v>
      </c>
      <c r="F268" s="28">
        <f t="shared" si="21"/>
        <v>0</v>
      </c>
      <c r="G268" s="28">
        <f t="shared" si="22"/>
        <v>0</v>
      </c>
      <c r="H268" s="28">
        <f t="shared" si="23"/>
        <v>0</v>
      </c>
      <c r="I268" s="29">
        <f>IF(Table1[[#This Row],[Principal Closing]]&lt;L268,Table1[[#This Row],[Principal Closing]],)</f>
        <v>0</v>
      </c>
      <c r="K268" s="39">
        <f>IF(Table1[[#This Row],[Principal Closing]]&lt;&gt;0,$L$6,$L$6+$G$10)</f>
        <v>73151.376404025403</v>
      </c>
      <c r="L268" s="40">
        <f t="shared" si="24"/>
        <v>18244341.704128157</v>
      </c>
    </row>
    <row r="269" spans="2:12" ht="15.75" x14ac:dyDescent="0.25">
      <c r="B269" s="26">
        <f t="shared" si="25"/>
        <v>257</v>
      </c>
      <c r="C269" s="27">
        <f t="shared" si="26"/>
        <v>51044</v>
      </c>
      <c r="D269" s="28">
        <f t="shared" si="27"/>
        <v>0</v>
      </c>
      <c r="E269" s="28">
        <f>IF(Table1[[#This Row],[Principal Opening]]&lt;E268,Table1[[#This Row],[Principal Opening]]+Table1[[#This Row],[Interest Portion]],E268)</f>
        <v>0</v>
      </c>
      <c r="F269" s="28">
        <f t="shared" ref="F269:F312" si="28">D269*$G$8/12</f>
        <v>0</v>
      </c>
      <c r="G269" s="28">
        <f t="shared" si="22"/>
        <v>0</v>
      </c>
      <c r="H269" s="28">
        <f t="shared" si="23"/>
        <v>0</v>
      </c>
      <c r="I269" s="29">
        <f>IF(Table1[[#This Row],[Principal Closing]]&lt;L269,Table1[[#This Row],[Principal Closing]],)</f>
        <v>0</v>
      </c>
      <c r="K269" s="37">
        <f>IF(Table1[[#This Row],[Principal Closing]]&lt;&gt;0,$L$6,$L$6+$G$10)</f>
        <v>73151.376404025403</v>
      </c>
      <c r="L269" s="38">
        <f t="shared" si="24"/>
        <v>18500668.011337504</v>
      </c>
    </row>
    <row r="270" spans="2:12" ht="15.75" x14ac:dyDescent="0.25">
      <c r="B270" s="26">
        <f t="shared" si="25"/>
        <v>258</v>
      </c>
      <c r="C270" s="27">
        <f t="shared" si="26"/>
        <v>51075</v>
      </c>
      <c r="D270" s="28">
        <f t="shared" si="27"/>
        <v>0</v>
      </c>
      <c r="E270" s="28">
        <f>IF(Table1[[#This Row],[Principal Opening]]&lt;E269,Table1[[#This Row],[Principal Opening]]+Table1[[#This Row],[Interest Portion]],E269)</f>
        <v>0</v>
      </c>
      <c r="F270" s="28">
        <f t="shared" si="28"/>
        <v>0</v>
      </c>
      <c r="G270" s="28">
        <f t="shared" ref="G270:G312" si="29">E270-F270</f>
        <v>0</v>
      </c>
      <c r="H270" s="28">
        <f t="shared" ref="H270:H312" si="30">D270-G270</f>
        <v>0</v>
      </c>
      <c r="I270" s="29">
        <f>IF(Table1[[#This Row],[Principal Closing]]&lt;L270,Table1[[#This Row],[Principal Closing]],)</f>
        <v>0</v>
      </c>
      <c r="K270" s="39">
        <f>IF(Table1[[#This Row],[Principal Closing]]&lt;&gt;0,$L$6,$L$6+$G$10)</f>
        <v>73151.376404025403</v>
      </c>
      <c r="L270" s="40">
        <f t="shared" ref="L270:L312" si="31">L269+K270-I269+((L269+K270-I269)*$L$7/12)</f>
        <v>18759557.581618942</v>
      </c>
    </row>
    <row r="271" spans="2:12" ht="15.75" x14ac:dyDescent="0.25">
      <c r="B271" s="26">
        <f t="shared" ref="B271:B312" si="32">+B270+1</f>
        <v>259</v>
      </c>
      <c r="C271" s="27">
        <f t="shared" ref="C271:C312" si="33">DATE(YEAR(C270),MONTH(C270)+1,DAY(C270))</f>
        <v>51105</v>
      </c>
      <c r="D271" s="28">
        <f t="shared" ref="D271:D312" si="34">IF(H270-I270&lt;0,0,H270-I270)</f>
        <v>0</v>
      </c>
      <c r="E271" s="28">
        <f>IF(Table1[[#This Row],[Principal Opening]]&lt;E270,Table1[[#This Row],[Principal Opening]]+Table1[[#This Row],[Interest Portion]],E270)</f>
        <v>0</v>
      </c>
      <c r="F271" s="28">
        <f t="shared" si="28"/>
        <v>0</v>
      </c>
      <c r="G271" s="28">
        <f t="shared" si="29"/>
        <v>0</v>
      </c>
      <c r="H271" s="28">
        <f t="shared" si="30"/>
        <v>0</v>
      </c>
      <c r="I271" s="29">
        <f>IF(Table1[[#This Row],[Principal Closing]]&lt;L271,Table1[[#This Row],[Principal Closing]],)</f>
        <v>0</v>
      </c>
      <c r="K271" s="37">
        <f>IF(Table1[[#This Row],[Principal Closing]]&lt;&gt;0,$L$6,$L$6+$G$10)</f>
        <v>73151.376404025403</v>
      </c>
      <c r="L271" s="38">
        <f t="shared" si="31"/>
        <v>19021036.047603197</v>
      </c>
    </row>
    <row r="272" spans="2:12" ht="15.75" x14ac:dyDescent="0.25">
      <c r="B272" s="26">
        <f t="shared" si="32"/>
        <v>260</v>
      </c>
      <c r="C272" s="27">
        <f t="shared" si="33"/>
        <v>51136</v>
      </c>
      <c r="D272" s="28">
        <f t="shared" si="34"/>
        <v>0</v>
      </c>
      <c r="E272" s="28">
        <f>IF(Table1[[#This Row],[Principal Opening]]&lt;E271,Table1[[#This Row],[Principal Opening]]+Table1[[#This Row],[Interest Portion]],E271)</f>
        <v>0</v>
      </c>
      <c r="F272" s="28">
        <f t="shared" si="28"/>
        <v>0</v>
      </c>
      <c r="G272" s="28">
        <f t="shared" si="29"/>
        <v>0</v>
      </c>
      <c r="H272" s="28">
        <f t="shared" si="30"/>
        <v>0</v>
      </c>
      <c r="I272" s="29">
        <f>IF(Table1[[#This Row],[Principal Closing]]&lt;L272,Table1[[#This Row],[Principal Closing]],)</f>
        <v>0</v>
      </c>
      <c r="K272" s="39">
        <f>IF(Table1[[#This Row],[Principal Closing]]&lt;&gt;0,$L$6,$L$6+$G$10)</f>
        <v>73151.376404025403</v>
      </c>
      <c r="L272" s="40">
        <f t="shared" si="31"/>
        <v>19285129.298247293</v>
      </c>
    </row>
    <row r="273" spans="2:12" ht="15.75" x14ac:dyDescent="0.25">
      <c r="B273" s="26">
        <f t="shared" si="32"/>
        <v>261</v>
      </c>
      <c r="C273" s="27">
        <f t="shared" si="33"/>
        <v>51167</v>
      </c>
      <c r="D273" s="28">
        <f t="shared" si="34"/>
        <v>0</v>
      </c>
      <c r="E273" s="28">
        <f>IF(Table1[[#This Row],[Principal Opening]]&lt;E272,Table1[[#This Row],[Principal Opening]]+Table1[[#This Row],[Interest Portion]],E272)</f>
        <v>0</v>
      </c>
      <c r="F273" s="28">
        <f t="shared" si="28"/>
        <v>0</v>
      </c>
      <c r="G273" s="28">
        <f t="shared" si="29"/>
        <v>0</v>
      </c>
      <c r="H273" s="28">
        <f t="shared" si="30"/>
        <v>0</v>
      </c>
      <c r="I273" s="29">
        <f>IF(Table1[[#This Row],[Principal Closing]]&lt;L273,Table1[[#This Row],[Principal Closing]],)</f>
        <v>0</v>
      </c>
      <c r="K273" s="37">
        <f>IF(Table1[[#This Row],[Principal Closing]]&lt;&gt;0,$L$6,$L$6+$G$10)</f>
        <v>73151.376404025403</v>
      </c>
      <c r="L273" s="38">
        <f t="shared" si="31"/>
        <v>19551863.48139783</v>
      </c>
    </row>
    <row r="274" spans="2:12" ht="15.75" x14ac:dyDescent="0.25">
      <c r="B274" s="26">
        <f t="shared" si="32"/>
        <v>262</v>
      </c>
      <c r="C274" s="27">
        <f t="shared" si="33"/>
        <v>51196</v>
      </c>
      <c r="D274" s="28">
        <f t="shared" si="34"/>
        <v>0</v>
      </c>
      <c r="E274" s="28">
        <f>IF(Table1[[#This Row],[Principal Opening]]&lt;E273,Table1[[#This Row],[Principal Opening]]+Table1[[#This Row],[Interest Portion]],E273)</f>
        <v>0</v>
      </c>
      <c r="F274" s="28">
        <f t="shared" si="28"/>
        <v>0</v>
      </c>
      <c r="G274" s="28">
        <f t="shared" si="29"/>
        <v>0</v>
      </c>
      <c r="H274" s="28">
        <f t="shared" si="30"/>
        <v>0</v>
      </c>
      <c r="I274" s="29">
        <f>IF(Table1[[#This Row],[Principal Closing]]&lt;L274,Table1[[#This Row],[Principal Closing]],)</f>
        <v>0</v>
      </c>
      <c r="K274" s="39">
        <f>IF(Table1[[#This Row],[Principal Closing]]&lt;&gt;0,$L$6,$L$6+$G$10)</f>
        <v>73151.376404025403</v>
      </c>
      <c r="L274" s="40">
        <f t="shared" si="31"/>
        <v>19821265.006379873</v>
      </c>
    </row>
    <row r="275" spans="2:12" ht="15.75" x14ac:dyDescent="0.25">
      <c r="B275" s="26">
        <f t="shared" si="32"/>
        <v>263</v>
      </c>
      <c r="C275" s="27">
        <f t="shared" si="33"/>
        <v>51227</v>
      </c>
      <c r="D275" s="28">
        <f t="shared" si="34"/>
        <v>0</v>
      </c>
      <c r="E275" s="28">
        <f>IF(Table1[[#This Row],[Principal Opening]]&lt;E274,Table1[[#This Row],[Principal Opening]]+Table1[[#This Row],[Interest Portion]],E274)</f>
        <v>0</v>
      </c>
      <c r="F275" s="28">
        <f t="shared" si="28"/>
        <v>0</v>
      </c>
      <c r="G275" s="28">
        <f t="shared" si="29"/>
        <v>0</v>
      </c>
      <c r="H275" s="28">
        <f t="shared" si="30"/>
        <v>0</v>
      </c>
      <c r="I275" s="29">
        <f>IF(Table1[[#This Row],[Principal Closing]]&lt;L275,Table1[[#This Row],[Principal Closing]],)</f>
        <v>0</v>
      </c>
      <c r="K275" s="37">
        <f>IF(Table1[[#This Row],[Principal Closing]]&lt;&gt;0,$L$6,$L$6+$G$10)</f>
        <v>73151.376404025403</v>
      </c>
      <c r="L275" s="38">
        <f t="shared" si="31"/>
        <v>20093360.546611737</v>
      </c>
    </row>
    <row r="276" spans="2:12" ht="15.75" x14ac:dyDescent="0.25">
      <c r="B276" s="26">
        <f t="shared" si="32"/>
        <v>264</v>
      </c>
      <c r="C276" s="27">
        <f t="shared" si="33"/>
        <v>51257</v>
      </c>
      <c r="D276" s="28">
        <f t="shared" si="34"/>
        <v>0</v>
      </c>
      <c r="E276" s="28">
        <f>IF(Table1[[#This Row],[Principal Opening]]&lt;E275,Table1[[#This Row],[Principal Opening]]+Table1[[#This Row],[Interest Portion]],E275)</f>
        <v>0</v>
      </c>
      <c r="F276" s="28">
        <f t="shared" si="28"/>
        <v>0</v>
      </c>
      <c r="G276" s="28">
        <f t="shared" si="29"/>
        <v>0</v>
      </c>
      <c r="H276" s="28">
        <f t="shared" si="30"/>
        <v>0</v>
      </c>
      <c r="I276" s="29">
        <f>IF(Table1[[#This Row],[Principal Closing]]&lt;L276,Table1[[#This Row],[Principal Closing]],)</f>
        <v>0</v>
      </c>
      <c r="K276" s="39">
        <f>IF(Table1[[#This Row],[Principal Closing]]&lt;&gt;0,$L$6,$L$6+$G$10)</f>
        <v>73151.376404025403</v>
      </c>
      <c r="L276" s="40">
        <f t="shared" si="31"/>
        <v>20368177.042245921</v>
      </c>
    </row>
    <row r="277" spans="2:12" ht="15.75" x14ac:dyDescent="0.25">
      <c r="B277" s="26">
        <f t="shared" si="32"/>
        <v>265</v>
      </c>
      <c r="C277" s="27">
        <f t="shared" si="33"/>
        <v>51288</v>
      </c>
      <c r="D277" s="28">
        <f t="shared" si="34"/>
        <v>0</v>
      </c>
      <c r="E277" s="28">
        <f>IF(Table1[[#This Row],[Principal Opening]]&lt;E276,Table1[[#This Row],[Principal Opening]]+Table1[[#This Row],[Interest Portion]],E276)</f>
        <v>0</v>
      </c>
      <c r="F277" s="28">
        <f t="shared" si="28"/>
        <v>0</v>
      </c>
      <c r="G277" s="28">
        <f t="shared" si="29"/>
        <v>0</v>
      </c>
      <c r="H277" s="28">
        <f t="shared" si="30"/>
        <v>0</v>
      </c>
      <c r="I277" s="29">
        <f>IF(Table1[[#This Row],[Principal Closing]]&lt;L277,Table1[[#This Row],[Principal Closing]],)</f>
        <v>0</v>
      </c>
      <c r="K277" s="37">
        <f>IF(Table1[[#This Row],[Principal Closing]]&lt;&gt;0,$L$6,$L$6+$G$10)</f>
        <v>73151.376404025403</v>
      </c>
      <c r="L277" s="38">
        <f t="shared" si="31"/>
        <v>20645741.702836446</v>
      </c>
    </row>
    <row r="278" spans="2:12" ht="15.75" x14ac:dyDescent="0.25">
      <c r="B278" s="26">
        <f t="shared" si="32"/>
        <v>266</v>
      </c>
      <c r="C278" s="27">
        <f t="shared" si="33"/>
        <v>51318</v>
      </c>
      <c r="D278" s="28">
        <f t="shared" si="34"/>
        <v>0</v>
      </c>
      <c r="E278" s="28">
        <f>IF(Table1[[#This Row],[Principal Opening]]&lt;E277,Table1[[#This Row],[Principal Opening]]+Table1[[#This Row],[Interest Portion]],E277)</f>
        <v>0</v>
      </c>
      <c r="F278" s="28">
        <f t="shared" si="28"/>
        <v>0</v>
      </c>
      <c r="G278" s="28">
        <f t="shared" si="29"/>
        <v>0</v>
      </c>
      <c r="H278" s="28">
        <f t="shared" si="30"/>
        <v>0</v>
      </c>
      <c r="I278" s="29">
        <f>IF(Table1[[#This Row],[Principal Closing]]&lt;L278,Table1[[#This Row],[Principal Closing]],)</f>
        <v>0</v>
      </c>
      <c r="K278" s="39">
        <f>IF(Table1[[#This Row],[Principal Closing]]&lt;&gt;0,$L$6,$L$6+$G$10)</f>
        <v>73151.376404025403</v>
      </c>
      <c r="L278" s="40">
        <f t="shared" si="31"/>
        <v>20926082.010032877</v>
      </c>
    </row>
    <row r="279" spans="2:12" ht="15.75" x14ac:dyDescent="0.25">
      <c r="B279" s="26">
        <f t="shared" si="32"/>
        <v>267</v>
      </c>
      <c r="C279" s="27">
        <f t="shared" si="33"/>
        <v>51349</v>
      </c>
      <c r="D279" s="28">
        <f t="shared" si="34"/>
        <v>0</v>
      </c>
      <c r="E279" s="28">
        <f>IF(Table1[[#This Row],[Principal Opening]]&lt;E278,Table1[[#This Row],[Principal Opening]]+Table1[[#This Row],[Interest Portion]],E278)</f>
        <v>0</v>
      </c>
      <c r="F279" s="28">
        <f t="shared" si="28"/>
        <v>0</v>
      </c>
      <c r="G279" s="28">
        <f t="shared" si="29"/>
        <v>0</v>
      </c>
      <c r="H279" s="28">
        <f t="shared" si="30"/>
        <v>0</v>
      </c>
      <c r="I279" s="29">
        <f>IF(Table1[[#This Row],[Principal Closing]]&lt;L279,Table1[[#This Row],[Principal Closing]],)</f>
        <v>0</v>
      </c>
      <c r="K279" s="37">
        <f>IF(Table1[[#This Row],[Principal Closing]]&lt;&gt;0,$L$6,$L$6+$G$10)</f>
        <v>73151.376404025403</v>
      </c>
      <c r="L279" s="38">
        <f t="shared" si="31"/>
        <v>21209225.72030127</v>
      </c>
    </row>
    <row r="280" spans="2:12" ht="15.75" x14ac:dyDescent="0.25">
      <c r="B280" s="26">
        <f t="shared" si="32"/>
        <v>268</v>
      </c>
      <c r="C280" s="27">
        <f t="shared" si="33"/>
        <v>51380</v>
      </c>
      <c r="D280" s="28">
        <f t="shared" si="34"/>
        <v>0</v>
      </c>
      <c r="E280" s="28">
        <f>IF(Table1[[#This Row],[Principal Opening]]&lt;E279,Table1[[#This Row],[Principal Opening]]+Table1[[#This Row],[Interest Portion]],E279)</f>
        <v>0</v>
      </c>
      <c r="F280" s="28">
        <f t="shared" si="28"/>
        <v>0</v>
      </c>
      <c r="G280" s="28">
        <f t="shared" si="29"/>
        <v>0</v>
      </c>
      <c r="H280" s="28">
        <f t="shared" si="30"/>
        <v>0</v>
      </c>
      <c r="I280" s="29">
        <f>IF(Table1[[#This Row],[Principal Closing]]&lt;L280,Table1[[#This Row],[Principal Closing]],)</f>
        <v>0</v>
      </c>
      <c r="K280" s="39">
        <f>IF(Table1[[#This Row],[Principal Closing]]&lt;&gt;0,$L$6,$L$6+$G$10)</f>
        <v>73151.376404025403</v>
      </c>
      <c r="L280" s="40">
        <f t="shared" si="31"/>
        <v>21495200.867672347</v>
      </c>
    </row>
    <row r="281" spans="2:12" ht="15.75" x14ac:dyDescent="0.25">
      <c r="B281" s="26">
        <f t="shared" si="32"/>
        <v>269</v>
      </c>
      <c r="C281" s="27">
        <f t="shared" si="33"/>
        <v>51410</v>
      </c>
      <c r="D281" s="28">
        <f t="shared" si="34"/>
        <v>0</v>
      </c>
      <c r="E281" s="28">
        <f>IF(Table1[[#This Row],[Principal Opening]]&lt;E280,Table1[[#This Row],[Principal Opening]]+Table1[[#This Row],[Interest Portion]],E280)</f>
        <v>0</v>
      </c>
      <c r="F281" s="28">
        <f t="shared" si="28"/>
        <v>0</v>
      </c>
      <c r="G281" s="28">
        <f t="shared" si="29"/>
        <v>0</v>
      </c>
      <c r="H281" s="28">
        <f t="shared" si="30"/>
        <v>0</v>
      </c>
      <c r="I281" s="29">
        <f>IF(Table1[[#This Row],[Principal Closing]]&lt;L281,Table1[[#This Row],[Principal Closing]],)</f>
        <v>0</v>
      </c>
      <c r="K281" s="37">
        <f>IF(Table1[[#This Row],[Principal Closing]]&lt;&gt;0,$L$6,$L$6+$G$10)</f>
        <v>73151.376404025403</v>
      </c>
      <c r="L281" s="38">
        <f t="shared" si="31"/>
        <v>21784035.766517136</v>
      </c>
    </row>
    <row r="282" spans="2:12" ht="15.75" x14ac:dyDescent="0.25">
      <c r="B282" s="26">
        <f t="shared" si="32"/>
        <v>270</v>
      </c>
      <c r="C282" s="27">
        <f t="shared" si="33"/>
        <v>51441</v>
      </c>
      <c r="D282" s="28">
        <f t="shared" si="34"/>
        <v>0</v>
      </c>
      <c r="E282" s="28">
        <f>IF(Table1[[#This Row],[Principal Opening]]&lt;E281,Table1[[#This Row],[Principal Opening]]+Table1[[#This Row],[Interest Portion]],E281)</f>
        <v>0</v>
      </c>
      <c r="F282" s="28">
        <f t="shared" si="28"/>
        <v>0</v>
      </c>
      <c r="G282" s="28">
        <f t="shared" si="29"/>
        <v>0</v>
      </c>
      <c r="H282" s="28">
        <f t="shared" si="30"/>
        <v>0</v>
      </c>
      <c r="I282" s="29">
        <f>IF(Table1[[#This Row],[Principal Closing]]&lt;L282,Table1[[#This Row],[Principal Closing]],)</f>
        <v>0</v>
      </c>
      <c r="K282" s="39">
        <f>IF(Table1[[#This Row],[Principal Closing]]&lt;&gt;0,$L$6,$L$6+$G$10)</f>
        <v>73151.376404025403</v>
      </c>
      <c r="L282" s="40">
        <f t="shared" si="31"/>
        <v>22075759.014350373</v>
      </c>
    </row>
    <row r="283" spans="2:12" ht="15.75" x14ac:dyDescent="0.25">
      <c r="B283" s="26">
        <f t="shared" si="32"/>
        <v>271</v>
      </c>
      <c r="C283" s="27">
        <f t="shared" si="33"/>
        <v>51471</v>
      </c>
      <c r="D283" s="28">
        <f t="shared" si="34"/>
        <v>0</v>
      </c>
      <c r="E283" s="28">
        <f>IF(Table1[[#This Row],[Principal Opening]]&lt;E282,Table1[[#This Row],[Principal Opening]]+Table1[[#This Row],[Interest Portion]],E282)</f>
        <v>0</v>
      </c>
      <c r="F283" s="28">
        <f t="shared" si="28"/>
        <v>0</v>
      </c>
      <c r="G283" s="28">
        <f t="shared" si="29"/>
        <v>0</v>
      </c>
      <c r="H283" s="28">
        <f t="shared" si="30"/>
        <v>0</v>
      </c>
      <c r="I283" s="29">
        <f>IF(Table1[[#This Row],[Principal Closing]]&lt;L283,Table1[[#This Row],[Principal Closing]],)</f>
        <v>0</v>
      </c>
      <c r="K283" s="37">
        <f>IF(Table1[[#This Row],[Principal Closing]]&lt;&gt;0,$L$6,$L$6+$G$10)</f>
        <v>73151.376404025403</v>
      </c>
      <c r="L283" s="38">
        <f t="shared" si="31"/>
        <v>22370399.494661942</v>
      </c>
    </row>
    <row r="284" spans="2:12" ht="15.75" x14ac:dyDescent="0.25">
      <c r="B284" s="26">
        <f t="shared" si="32"/>
        <v>272</v>
      </c>
      <c r="C284" s="27">
        <f t="shared" si="33"/>
        <v>51502</v>
      </c>
      <c r="D284" s="28">
        <f t="shared" si="34"/>
        <v>0</v>
      </c>
      <c r="E284" s="28">
        <f>IF(Table1[[#This Row],[Principal Opening]]&lt;E283,Table1[[#This Row],[Principal Opening]]+Table1[[#This Row],[Interest Portion]],E283)</f>
        <v>0</v>
      </c>
      <c r="F284" s="28">
        <f t="shared" si="28"/>
        <v>0</v>
      </c>
      <c r="G284" s="28">
        <f t="shared" si="29"/>
        <v>0</v>
      </c>
      <c r="H284" s="28">
        <f t="shared" si="30"/>
        <v>0</v>
      </c>
      <c r="I284" s="29">
        <f>IF(Table1[[#This Row],[Principal Closing]]&lt;L284,Table1[[#This Row],[Principal Closing]],)</f>
        <v>0</v>
      </c>
      <c r="K284" s="39">
        <f>IF(Table1[[#This Row],[Principal Closing]]&lt;&gt;0,$L$6,$L$6+$G$10)</f>
        <v>73151.376404025403</v>
      </c>
      <c r="L284" s="40">
        <f t="shared" si="31"/>
        <v>22667986.379776627</v>
      </c>
    </row>
    <row r="285" spans="2:12" ht="15.75" x14ac:dyDescent="0.25">
      <c r="B285" s="26">
        <f t="shared" si="32"/>
        <v>273</v>
      </c>
      <c r="C285" s="27">
        <f t="shared" si="33"/>
        <v>51533</v>
      </c>
      <c r="D285" s="28">
        <f t="shared" si="34"/>
        <v>0</v>
      </c>
      <c r="E285" s="28">
        <f>IF(Table1[[#This Row],[Principal Opening]]&lt;E284,Table1[[#This Row],[Principal Opening]]+Table1[[#This Row],[Interest Portion]],E284)</f>
        <v>0</v>
      </c>
      <c r="F285" s="28">
        <f t="shared" si="28"/>
        <v>0</v>
      </c>
      <c r="G285" s="28">
        <f t="shared" si="29"/>
        <v>0</v>
      </c>
      <c r="H285" s="28">
        <f t="shared" si="30"/>
        <v>0</v>
      </c>
      <c r="I285" s="29">
        <f>IF(Table1[[#This Row],[Principal Closing]]&lt;L285,Table1[[#This Row],[Principal Closing]],)</f>
        <v>0</v>
      </c>
      <c r="K285" s="37">
        <f>IF(Table1[[#This Row],[Principal Closing]]&lt;&gt;0,$L$6,$L$6+$G$10)</f>
        <v>73151.376404025403</v>
      </c>
      <c r="L285" s="38">
        <f t="shared" si="31"/>
        <v>22968549.133742459</v>
      </c>
    </row>
    <row r="286" spans="2:12" ht="15.75" x14ac:dyDescent="0.25">
      <c r="B286" s="26">
        <f t="shared" si="32"/>
        <v>274</v>
      </c>
      <c r="C286" s="27">
        <f t="shared" si="33"/>
        <v>51561</v>
      </c>
      <c r="D286" s="28">
        <f t="shared" si="34"/>
        <v>0</v>
      </c>
      <c r="E286" s="28">
        <f>IF(Table1[[#This Row],[Principal Opening]]&lt;E285,Table1[[#This Row],[Principal Opening]]+Table1[[#This Row],[Interest Portion]],E285)</f>
        <v>0</v>
      </c>
      <c r="F286" s="28">
        <f t="shared" si="28"/>
        <v>0</v>
      </c>
      <c r="G286" s="28">
        <f t="shared" si="29"/>
        <v>0</v>
      </c>
      <c r="H286" s="28">
        <f t="shared" si="30"/>
        <v>0</v>
      </c>
      <c r="I286" s="29">
        <f>IF(Table1[[#This Row],[Principal Closing]]&lt;L286,Table1[[#This Row],[Principal Closing]],)</f>
        <v>0</v>
      </c>
      <c r="K286" s="39">
        <f>IF(Table1[[#This Row],[Principal Closing]]&lt;&gt;0,$L$6,$L$6+$G$10)</f>
        <v>73151.376404025403</v>
      </c>
      <c r="L286" s="40">
        <f t="shared" si="31"/>
        <v>23272117.515247948</v>
      </c>
    </row>
    <row r="287" spans="2:12" ht="15.75" x14ac:dyDescent="0.25">
      <c r="B287" s="26">
        <f t="shared" si="32"/>
        <v>275</v>
      </c>
      <c r="C287" s="27">
        <f t="shared" si="33"/>
        <v>51592</v>
      </c>
      <c r="D287" s="28">
        <f t="shared" si="34"/>
        <v>0</v>
      </c>
      <c r="E287" s="28">
        <f>IF(Table1[[#This Row],[Principal Opening]]&lt;E286,Table1[[#This Row],[Principal Opening]]+Table1[[#This Row],[Interest Portion]],E286)</f>
        <v>0</v>
      </c>
      <c r="F287" s="28">
        <f t="shared" si="28"/>
        <v>0</v>
      </c>
      <c r="G287" s="28">
        <f t="shared" si="29"/>
        <v>0</v>
      </c>
      <c r="H287" s="28">
        <f t="shared" si="30"/>
        <v>0</v>
      </c>
      <c r="I287" s="29">
        <f>IF(Table1[[#This Row],[Principal Closing]]&lt;L287,Table1[[#This Row],[Principal Closing]],)</f>
        <v>0</v>
      </c>
      <c r="K287" s="37">
        <f>IF(Table1[[#This Row],[Principal Closing]]&lt;&gt;0,$L$6,$L$6+$G$10)</f>
        <v>73151.376404025403</v>
      </c>
      <c r="L287" s="38">
        <f t="shared" si="31"/>
        <v>23578721.580568492</v>
      </c>
    </row>
    <row r="288" spans="2:12" ht="15.75" x14ac:dyDescent="0.25">
      <c r="B288" s="26">
        <f t="shared" si="32"/>
        <v>276</v>
      </c>
      <c r="C288" s="27">
        <f t="shared" si="33"/>
        <v>51622</v>
      </c>
      <c r="D288" s="28">
        <f t="shared" si="34"/>
        <v>0</v>
      </c>
      <c r="E288" s="28">
        <f>IF(Table1[[#This Row],[Principal Opening]]&lt;E287,Table1[[#This Row],[Principal Opening]]+Table1[[#This Row],[Interest Portion]],E287)</f>
        <v>0</v>
      </c>
      <c r="F288" s="28">
        <f t="shared" si="28"/>
        <v>0</v>
      </c>
      <c r="G288" s="28">
        <f t="shared" si="29"/>
        <v>0</v>
      </c>
      <c r="H288" s="28">
        <f t="shared" si="30"/>
        <v>0</v>
      </c>
      <c r="I288" s="29">
        <f>IF(Table1[[#This Row],[Principal Closing]]&lt;L288,Table1[[#This Row],[Principal Closing]],)</f>
        <v>0</v>
      </c>
      <c r="K288" s="39">
        <f>IF(Table1[[#This Row],[Principal Closing]]&lt;&gt;0,$L$6,$L$6+$G$10)</f>
        <v>73151.376404025403</v>
      </c>
      <c r="L288" s="40">
        <f t="shared" si="31"/>
        <v>23888391.686542243</v>
      </c>
    </row>
    <row r="289" spans="2:12" ht="15.75" x14ac:dyDescent="0.25">
      <c r="B289" s="26">
        <f t="shared" si="32"/>
        <v>277</v>
      </c>
      <c r="C289" s="27">
        <f t="shared" si="33"/>
        <v>51653</v>
      </c>
      <c r="D289" s="28">
        <f t="shared" si="34"/>
        <v>0</v>
      </c>
      <c r="E289" s="28">
        <f>IF(Table1[[#This Row],[Principal Opening]]&lt;E288,Table1[[#This Row],[Principal Opening]]+Table1[[#This Row],[Interest Portion]],E288)</f>
        <v>0</v>
      </c>
      <c r="F289" s="28">
        <f t="shared" si="28"/>
        <v>0</v>
      </c>
      <c r="G289" s="28">
        <f t="shared" si="29"/>
        <v>0</v>
      </c>
      <c r="H289" s="28">
        <f t="shared" si="30"/>
        <v>0</v>
      </c>
      <c r="I289" s="29">
        <f>IF(Table1[[#This Row],[Principal Closing]]&lt;L289,Table1[[#This Row],[Principal Closing]],)</f>
        <v>0</v>
      </c>
      <c r="K289" s="37">
        <f>IF(Table1[[#This Row],[Principal Closing]]&lt;&gt;0,$L$6,$L$6+$G$10)</f>
        <v>73151.376404025403</v>
      </c>
      <c r="L289" s="38">
        <f t="shared" si="31"/>
        <v>24201158.493575729</v>
      </c>
    </row>
    <row r="290" spans="2:12" ht="15.75" x14ac:dyDescent="0.25">
      <c r="B290" s="26">
        <f t="shared" si="32"/>
        <v>278</v>
      </c>
      <c r="C290" s="27">
        <f t="shared" si="33"/>
        <v>51683</v>
      </c>
      <c r="D290" s="28">
        <f t="shared" si="34"/>
        <v>0</v>
      </c>
      <c r="E290" s="28">
        <f>IF(Table1[[#This Row],[Principal Opening]]&lt;E289,Table1[[#This Row],[Principal Opening]]+Table1[[#This Row],[Interest Portion]],E289)</f>
        <v>0</v>
      </c>
      <c r="F290" s="28">
        <f t="shared" si="28"/>
        <v>0</v>
      </c>
      <c r="G290" s="28">
        <f t="shared" si="29"/>
        <v>0</v>
      </c>
      <c r="H290" s="28">
        <f t="shared" si="30"/>
        <v>0</v>
      </c>
      <c r="I290" s="29">
        <f>IF(Table1[[#This Row],[Principal Closing]]&lt;L290,Table1[[#This Row],[Principal Closing]],)</f>
        <v>0</v>
      </c>
      <c r="K290" s="39">
        <f>IF(Table1[[#This Row],[Principal Closing]]&lt;&gt;0,$L$6,$L$6+$G$10)</f>
        <v>73151.376404025403</v>
      </c>
      <c r="L290" s="40">
        <f t="shared" si="31"/>
        <v>24517052.968679551</v>
      </c>
    </row>
    <row r="291" spans="2:12" ht="15.75" x14ac:dyDescent="0.25">
      <c r="B291" s="26">
        <f t="shared" si="32"/>
        <v>279</v>
      </c>
      <c r="C291" s="27">
        <f t="shared" si="33"/>
        <v>51714</v>
      </c>
      <c r="D291" s="28">
        <f t="shared" si="34"/>
        <v>0</v>
      </c>
      <c r="E291" s="28">
        <f>IF(Table1[[#This Row],[Principal Opening]]&lt;E290,Table1[[#This Row],[Principal Opening]]+Table1[[#This Row],[Interest Portion]],E290)</f>
        <v>0</v>
      </c>
      <c r="F291" s="28">
        <f t="shared" si="28"/>
        <v>0</v>
      </c>
      <c r="G291" s="28">
        <f t="shared" si="29"/>
        <v>0</v>
      </c>
      <c r="H291" s="28">
        <f t="shared" si="30"/>
        <v>0</v>
      </c>
      <c r="I291" s="29">
        <f>IF(Table1[[#This Row],[Principal Closing]]&lt;L291,Table1[[#This Row],[Principal Closing]],)</f>
        <v>0</v>
      </c>
      <c r="K291" s="37">
        <f>IF(Table1[[#This Row],[Principal Closing]]&lt;&gt;0,$L$6,$L$6+$G$10)</f>
        <v>73151.376404025403</v>
      </c>
      <c r="L291" s="38">
        <f t="shared" si="31"/>
        <v>24836106.388534412</v>
      </c>
    </row>
    <row r="292" spans="2:12" ht="15.75" x14ac:dyDescent="0.25">
      <c r="B292" s="26">
        <f t="shared" si="32"/>
        <v>280</v>
      </c>
      <c r="C292" s="27">
        <f t="shared" si="33"/>
        <v>51745</v>
      </c>
      <c r="D292" s="28">
        <f t="shared" si="34"/>
        <v>0</v>
      </c>
      <c r="E292" s="28">
        <f>IF(Table1[[#This Row],[Principal Opening]]&lt;E291,Table1[[#This Row],[Principal Opening]]+Table1[[#This Row],[Interest Portion]],E291)</f>
        <v>0</v>
      </c>
      <c r="F292" s="28">
        <f t="shared" si="28"/>
        <v>0</v>
      </c>
      <c r="G292" s="28">
        <f t="shared" si="29"/>
        <v>0</v>
      </c>
      <c r="H292" s="28">
        <f t="shared" si="30"/>
        <v>0</v>
      </c>
      <c r="I292" s="29">
        <f>IF(Table1[[#This Row],[Principal Closing]]&lt;L292,Table1[[#This Row],[Principal Closing]],)</f>
        <v>0</v>
      </c>
      <c r="K292" s="39">
        <f>IF(Table1[[#This Row],[Principal Closing]]&lt;&gt;0,$L$6,$L$6+$G$10)</f>
        <v>73151.376404025403</v>
      </c>
      <c r="L292" s="40">
        <f t="shared" si="31"/>
        <v>25158350.342587821</v>
      </c>
    </row>
    <row r="293" spans="2:12" ht="15.75" x14ac:dyDescent="0.25">
      <c r="B293" s="26">
        <f t="shared" si="32"/>
        <v>281</v>
      </c>
      <c r="C293" s="27">
        <f t="shared" si="33"/>
        <v>51775</v>
      </c>
      <c r="D293" s="28">
        <f t="shared" si="34"/>
        <v>0</v>
      </c>
      <c r="E293" s="28">
        <f>IF(Table1[[#This Row],[Principal Opening]]&lt;E292,Table1[[#This Row],[Principal Opening]]+Table1[[#This Row],[Interest Portion]],E292)</f>
        <v>0</v>
      </c>
      <c r="F293" s="28">
        <f t="shared" si="28"/>
        <v>0</v>
      </c>
      <c r="G293" s="28">
        <f t="shared" si="29"/>
        <v>0</v>
      </c>
      <c r="H293" s="28">
        <f t="shared" si="30"/>
        <v>0</v>
      </c>
      <c r="I293" s="29">
        <f>IF(Table1[[#This Row],[Principal Closing]]&lt;L293,Table1[[#This Row],[Principal Closing]],)</f>
        <v>0</v>
      </c>
      <c r="K293" s="37">
        <f>IF(Table1[[#This Row],[Principal Closing]]&lt;&gt;0,$L$6,$L$6+$G$10)</f>
        <v>73151.376404025403</v>
      </c>
      <c r="L293" s="38">
        <f t="shared" si="31"/>
        <v>25483816.736181766</v>
      </c>
    </row>
    <row r="294" spans="2:12" ht="15.75" x14ac:dyDescent="0.25">
      <c r="B294" s="26">
        <f t="shared" si="32"/>
        <v>282</v>
      </c>
      <c r="C294" s="27">
        <f t="shared" si="33"/>
        <v>51806</v>
      </c>
      <c r="D294" s="28">
        <f t="shared" si="34"/>
        <v>0</v>
      </c>
      <c r="E294" s="28">
        <f>IF(Table1[[#This Row],[Principal Opening]]&lt;E293,Table1[[#This Row],[Principal Opening]]+Table1[[#This Row],[Interest Portion]],E293)</f>
        <v>0</v>
      </c>
      <c r="F294" s="28">
        <f t="shared" si="28"/>
        <v>0</v>
      </c>
      <c r="G294" s="28">
        <f t="shared" si="29"/>
        <v>0</v>
      </c>
      <c r="H294" s="28">
        <f t="shared" si="30"/>
        <v>0</v>
      </c>
      <c r="I294" s="29">
        <f>IF(Table1[[#This Row],[Principal Closing]]&lt;L294,Table1[[#This Row],[Principal Closing]],)</f>
        <v>0</v>
      </c>
      <c r="K294" s="39">
        <f>IF(Table1[[#This Row],[Principal Closing]]&lt;&gt;0,$L$6,$L$6+$G$10)</f>
        <v>73151.376404025403</v>
      </c>
      <c r="L294" s="40">
        <f t="shared" si="31"/>
        <v>25812537.793711647</v>
      </c>
    </row>
    <row r="295" spans="2:12" ht="15.75" x14ac:dyDescent="0.25">
      <c r="B295" s="26">
        <f t="shared" si="32"/>
        <v>283</v>
      </c>
      <c r="C295" s="27">
        <f t="shared" si="33"/>
        <v>51836</v>
      </c>
      <c r="D295" s="28">
        <f t="shared" si="34"/>
        <v>0</v>
      </c>
      <c r="E295" s="28">
        <f>IF(Table1[[#This Row],[Principal Opening]]&lt;E294,Table1[[#This Row],[Principal Opening]]+Table1[[#This Row],[Interest Portion]],E294)</f>
        <v>0</v>
      </c>
      <c r="F295" s="28">
        <f t="shared" si="28"/>
        <v>0</v>
      </c>
      <c r="G295" s="28">
        <f t="shared" si="29"/>
        <v>0</v>
      </c>
      <c r="H295" s="28">
        <f t="shared" si="30"/>
        <v>0</v>
      </c>
      <c r="I295" s="29">
        <f>IF(Table1[[#This Row],[Principal Closing]]&lt;L295,Table1[[#This Row],[Principal Closing]],)</f>
        <v>0</v>
      </c>
      <c r="K295" s="37">
        <f>IF(Table1[[#This Row],[Principal Closing]]&lt;&gt;0,$L$6,$L$6+$G$10)</f>
        <v>73151.376404025403</v>
      </c>
      <c r="L295" s="38">
        <f t="shared" si="31"/>
        <v>26144546.06181683</v>
      </c>
    </row>
    <row r="296" spans="2:12" ht="15.75" x14ac:dyDescent="0.25">
      <c r="B296" s="26">
        <f t="shared" si="32"/>
        <v>284</v>
      </c>
      <c r="C296" s="27">
        <f t="shared" si="33"/>
        <v>51867</v>
      </c>
      <c r="D296" s="28">
        <f t="shared" si="34"/>
        <v>0</v>
      </c>
      <c r="E296" s="28">
        <f>IF(Table1[[#This Row],[Principal Opening]]&lt;E295,Table1[[#This Row],[Principal Opening]]+Table1[[#This Row],[Interest Portion]],E295)</f>
        <v>0</v>
      </c>
      <c r="F296" s="28">
        <f t="shared" si="28"/>
        <v>0</v>
      </c>
      <c r="G296" s="28">
        <f t="shared" si="29"/>
        <v>0</v>
      </c>
      <c r="H296" s="28">
        <f t="shared" si="30"/>
        <v>0</v>
      </c>
      <c r="I296" s="29">
        <f>IF(Table1[[#This Row],[Principal Closing]]&lt;L296,Table1[[#This Row],[Principal Closing]],)</f>
        <v>0</v>
      </c>
      <c r="K296" s="39">
        <f>IF(Table1[[#This Row],[Principal Closing]]&lt;&gt;0,$L$6,$L$6+$G$10)</f>
        <v>73151.376404025403</v>
      </c>
      <c r="L296" s="40">
        <f t="shared" si="31"/>
        <v>26479874.412603062</v>
      </c>
    </row>
    <row r="297" spans="2:12" ht="15.75" x14ac:dyDescent="0.25">
      <c r="B297" s="26">
        <f t="shared" si="32"/>
        <v>285</v>
      </c>
      <c r="C297" s="27">
        <f t="shared" si="33"/>
        <v>51898</v>
      </c>
      <c r="D297" s="28">
        <f t="shared" si="34"/>
        <v>0</v>
      </c>
      <c r="E297" s="28">
        <f>IF(Table1[[#This Row],[Principal Opening]]&lt;E296,Table1[[#This Row],[Principal Opening]]+Table1[[#This Row],[Interest Portion]],E296)</f>
        <v>0</v>
      </c>
      <c r="F297" s="28">
        <f t="shared" si="28"/>
        <v>0</v>
      </c>
      <c r="G297" s="28">
        <f t="shared" si="29"/>
        <v>0</v>
      </c>
      <c r="H297" s="28">
        <f t="shared" si="30"/>
        <v>0</v>
      </c>
      <c r="I297" s="29">
        <f>IF(Table1[[#This Row],[Principal Closing]]&lt;L297,Table1[[#This Row],[Principal Closing]],)</f>
        <v>0</v>
      </c>
      <c r="K297" s="37">
        <f>IF(Table1[[#This Row],[Principal Closing]]&lt;&gt;0,$L$6,$L$6+$G$10)</f>
        <v>73151.376404025403</v>
      </c>
      <c r="L297" s="38">
        <f t="shared" si="31"/>
        <v>26818556.046897158</v>
      </c>
    </row>
    <row r="298" spans="2:12" ht="15.75" x14ac:dyDescent="0.25">
      <c r="B298" s="26">
        <f t="shared" si="32"/>
        <v>286</v>
      </c>
      <c r="C298" s="27">
        <f t="shared" si="33"/>
        <v>51926</v>
      </c>
      <c r="D298" s="28">
        <f t="shared" si="34"/>
        <v>0</v>
      </c>
      <c r="E298" s="28">
        <f>IF(Table1[[#This Row],[Principal Opening]]&lt;E297,Table1[[#This Row],[Principal Opening]]+Table1[[#This Row],[Interest Portion]],E297)</f>
        <v>0</v>
      </c>
      <c r="F298" s="28">
        <f t="shared" si="28"/>
        <v>0</v>
      </c>
      <c r="G298" s="28">
        <f t="shared" si="29"/>
        <v>0</v>
      </c>
      <c r="H298" s="28">
        <f t="shared" si="30"/>
        <v>0</v>
      </c>
      <c r="I298" s="29">
        <f>IF(Table1[[#This Row],[Principal Closing]]&lt;L298,Table1[[#This Row],[Principal Closing]],)</f>
        <v>0</v>
      </c>
      <c r="K298" s="39">
        <f>IF(Table1[[#This Row],[Principal Closing]]&lt;&gt;0,$L$6,$L$6+$G$10)</f>
        <v>73151.376404025403</v>
      </c>
      <c r="L298" s="40">
        <f t="shared" si="31"/>
        <v>27160624.497534193</v>
      </c>
    </row>
    <row r="299" spans="2:12" ht="15.75" x14ac:dyDescent="0.25">
      <c r="B299" s="26">
        <f t="shared" si="32"/>
        <v>287</v>
      </c>
      <c r="C299" s="27">
        <f t="shared" si="33"/>
        <v>51957</v>
      </c>
      <c r="D299" s="28">
        <f t="shared" si="34"/>
        <v>0</v>
      </c>
      <c r="E299" s="28">
        <f>IF(Table1[[#This Row],[Principal Opening]]&lt;E298,Table1[[#This Row],[Principal Opening]]+Table1[[#This Row],[Interest Portion]],E298)</f>
        <v>0</v>
      </c>
      <c r="F299" s="28">
        <f t="shared" si="28"/>
        <v>0</v>
      </c>
      <c r="G299" s="28">
        <f t="shared" si="29"/>
        <v>0</v>
      </c>
      <c r="H299" s="28">
        <f t="shared" si="30"/>
        <v>0</v>
      </c>
      <c r="I299" s="29">
        <f>IF(Table1[[#This Row],[Principal Closing]]&lt;L299,Table1[[#This Row],[Principal Closing]],)</f>
        <v>0</v>
      </c>
      <c r="K299" s="37">
        <f>IF(Table1[[#This Row],[Principal Closing]]&lt;&gt;0,$L$6,$L$6+$G$10)</f>
        <v>73151.376404025403</v>
      </c>
      <c r="L299" s="38">
        <f t="shared" si="31"/>
        <v>27506113.6326776</v>
      </c>
    </row>
    <row r="300" spans="2:12" ht="15.75" x14ac:dyDescent="0.25">
      <c r="B300" s="26">
        <f t="shared" si="32"/>
        <v>288</v>
      </c>
      <c r="C300" s="27">
        <f t="shared" si="33"/>
        <v>51987</v>
      </c>
      <c r="D300" s="28">
        <f t="shared" si="34"/>
        <v>0</v>
      </c>
      <c r="E300" s="28">
        <f>IF(Table1[[#This Row],[Principal Opening]]&lt;E299,Table1[[#This Row],[Principal Opening]]+Table1[[#This Row],[Interest Portion]],E299)</f>
        <v>0</v>
      </c>
      <c r="F300" s="28">
        <f t="shared" si="28"/>
        <v>0</v>
      </c>
      <c r="G300" s="28">
        <f t="shared" si="29"/>
        <v>0</v>
      </c>
      <c r="H300" s="28">
        <f t="shared" si="30"/>
        <v>0</v>
      </c>
      <c r="I300" s="29">
        <f>IF(Table1[[#This Row],[Principal Closing]]&lt;L300,Table1[[#This Row],[Principal Closing]],)</f>
        <v>0</v>
      </c>
      <c r="K300" s="39">
        <f>IF(Table1[[#This Row],[Principal Closing]]&lt;&gt;0,$L$6,$L$6+$G$10)</f>
        <v>73151.376404025403</v>
      </c>
      <c r="L300" s="40">
        <f t="shared" si="31"/>
        <v>27855057.659172442</v>
      </c>
    </row>
    <row r="301" spans="2:12" ht="15.75" x14ac:dyDescent="0.25">
      <c r="B301" s="26">
        <f t="shared" si="32"/>
        <v>289</v>
      </c>
      <c r="C301" s="27">
        <f t="shared" si="33"/>
        <v>52018</v>
      </c>
      <c r="D301" s="28">
        <f t="shared" si="34"/>
        <v>0</v>
      </c>
      <c r="E301" s="28">
        <f>IF(Table1[[#This Row],[Principal Opening]]&lt;E300,Table1[[#This Row],[Principal Opening]]+Table1[[#This Row],[Interest Portion]],E300)</f>
        <v>0</v>
      </c>
      <c r="F301" s="28">
        <f t="shared" si="28"/>
        <v>0</v>
      </c>
      <c r="G301" s="28">
        <f t="shared" si="29"/>
        <v>0</v>
      </c>
      <c r="H301" s="28">
        <f t="shared" si="30"/>
        <v>0</v>
      </c>
      <c r="I301" s="29">
        <f>IF(Table1[[#This Row],[Principal Closing]]&lt;L301,Table1[[#This Row],[Principal Closing]],)</f>
        <v>0</v>
      </c>
      <c r="K301" s="37">
        <f>IF(Table1[[#This Row],[Principal Closing]]&lt;&gt;0,$L$6,$L$6+$G$10)</f>
        <v>73151.376404025403</v>
      </c>
      <c r="L301" s="38">
        <f t="shared" si="31"/>
        <v>28207491.125932232</v>
      </c>
    </row>
    <row r="302" spans="2:12" ht="15.75" x14ac:dyDescent="0.25">
      <c r="B302" s="26">
        <f t="shared" si="32"/>
        <v>290</v>
      </c>
      <c r="C302" s="27">
        <f t="shared" si="33"/>
        <v>52048</v>
      </c>
      <c r="D302" s="28">
        <f t="shared" si="34"/>
        <v>0</v>
      </c>
      <c r="E302" s="28">
        <f>IF(Table1[[#This Row],[Principal Opening]]&lt;E301,Table1[[#This Row],[Principal Opening]]+Table1[[#This Row],[Interest Portion]],E301)</f>
        <v>0</v>
      </c>
      <c r="F302" s="28">
        <f t="shared" si="28"/>
        <v>0</v>
      </c>
      <c r="G302" s="28">
        <f t="shared" si="29"/>
        <v>0</v>
      </c>
      <c r="H302" s="28">
        <f t="shared" si="30"/>
        <v>0</v>
      </c>
      <c r="I302" s="29">
        <f>IF(Table1[[#This Row],[Principal Closing]]&lt;L302,Table1[[#This Row],[Principal Closing]],)</f>
        <v>0</v>
      </c>
      <c r="K302" s="39">
        <f>IF(Table1[[#This Row],[Principal Closing]]&lt;&gt;0,$L$6,$L$6+$G$10)</f>
        <v>73151.376404025403</v>
      </c>
      <c r="L302" s="40">
        <f t="shared" si="31"/>
        <v>28563448.927359618</v>
      </c>
    </row>
    <row r="303" spans="2:12" ht="15.75" x14ac:dyDescent="0.25">
      <c r="B303" s="26">
        <f t="shared" si="32"/>
        <v>291</v>
      </c>
      <c r="C303" s="27">
        <f t="shared" si="33"/>
        <v>52079</v>
      </c>
      <c r="D303" s="28">
        <f t="shared" si="34"/>
        <v>0</v>
      </c>
      <c r="E303" s="28">
        <f>IF(Table1[[#This Row],[Principal Opening]]&lt;E302,Table1[[#This Row],[Principal Opening]]+Table1[[#This Row],[Interest Portion]],E302)</f>
        <v>0</v>
      </c>
      <c r="F303" s="28">
        <f t="shared" si="28"/>
        <v>0</v>
      </c>
      <c r="G303" s="28">
        <f t="shared" si="29"/>
        <v>0</v>
      </c>
      <c r="H303" s="28">
        <f t="shared" si="30"/>
        <v>0</v>
      </c>
      <c r="I303" s="29">
        <f>IF(Table1[[#This Row],[Principal Closing]]&lt;L303,Table1[[#This Row],[Principal Closing]],)</f>
        <v>0</v>
      </c>
      <c r="K303" s="37">
        <f>IF(Table1[[#This Row],[Principal Closing]]&lt;&gt;0,$L$6,$L$6+$G$10)</f>
        <v>73151.376404025403</v>
      </c>
      <c r="L303" s="38">
        <f t="shared" si="31"/>
        <v>28922966.306801278</v>
      </c>
    </row>
    <row r="304" spans="2:12" ht="15.75" x14ac:dyDescent="0.25">
      <c r="B304" s="26">
        <f t="shared" si="32"/>
        <v>292</v>
      </c>
      <c r="C304" s="27">
        <f t="shared" si="33"/>
        <v>52110</v>
      </c>
      <c r="D304" s="28">
        <f t="shared" si="34"/>
        <v>0</v>
      </c>
      <c r="E304" s="28">
        <f>IF(Table1[[#This Row],[Principal Opening]]&lt;E303,Table1[[#This Row],[Principal Opening]]+Table1[[#This Row],[Interest Portion]],E303)</f>
        <v>0</v>
      </c>
      <c r="F304" s="28">
        <f t="shared" si="28"/>
        <v>0</v>
      </c>
      <c r="G304" s="28">
        <f t="shared" si="29"/>
        <v>0</v>
      </c>
      <c r="H304" s="28">
        <f t="shared" si="30"/>
        <v>0</v>
      </c>
      <c r="I304" s="29">
        <f>IF(Table1[[#This Row],[Principal Closing]]&lt;L304,Table1[[#This Row],[Principal Closing]],)</f>
        <v>0</v>
      </c>
      <c r="K304" s="39">
        <f>IF(Table1[[#This Row],[Principal Closing]]&lt;&gt;0,$L$6,$L$6+$G$10)</f>
        <v>73151.376404025403</v>
      </c>
      <c r="L304" s="40">
        <f t="shared" si="31"/>
        <v>29286078.860037357</v>
      </c>
    </row>
    <row r="305" spans="2:12" ht="15.75" x14ac:dyDescent="0.25">
      <c r="B305" s="26">
        <f t="shared" si="32"/>
        <v>293</v>
      </c>
      <c r="C305" s="27">
        <f t="shared" si="33"/>
        <v>52140</v>
      </c>
      <c r="D305" s="28">
        <f t="shared" si="34"/>
        <v>0</v>
      </c>
      <c r="E305" s="28">
        <f>IF(Table1[[#This Row],[Principal Opening]]&lt;E304,Table1[[#This Row],[Principal Opening]]+Table1[[#This Row],[Interest Portion]],E304)</f>
        <v>0</v>
      </c>
      <c r="F305" s="28">
        <f t="shared" si="28"/>
        <v>0</v>
      </c>
      <c r="G305" s="28">
        <f t="shared" si="29"/>
        <v>0</v>
      </c>
      <c r="H305" s="28">
        <f t="shared" si="30"/>
        <v>0</v>
      </c>
      <c r="I305" s="29">
        <f>IF(Table1[[#This Row],[Principal Closing]]&lt;L305,Table1[[#This Row],[Principal Closing]],)</f>
        <v>0</v>
      </c>
      <c r="K305" s="37">
        <f>IF(Table1[[#This Row],[Principal Closing]]&lt;&gt;0,$L$6,$L$6+$G$10)</f>
        <v>73151.376404025403</v>
      </c>
      <c r="L305" s="38">
        <f t="shared" si="31"/>
        <v>29652822.538805794</v>
      </c>
    </row>
    <row r="306" spans="2:12" ht="15.75" x14ac:dyDescent="0.25">
      <c r="B306" s="26">
        <f t="shared" si="32"/>
        <v>294</v>
      </c>
      <c r="C306" s="27">
        <f t="shared" si="33"/>
        <v>52171</v>
      </c>
      <c r="D306" s="28">
        <f t="shared" si="34"/>
        <v>0</v>
      </c>
      <c r="E306" s="28">
        <f>IF(Table1[[#This Row],[Principal Opening]]&lt;E305,Table1[[#This Row],[Principal Opening]]+Table1[[#This Row],[Interest Portion]],E305)</f>
        <v>0</v>
      </c>
      <c r="F306" s="28">
        <f t="shared" si="28"/>
        <v>0</v>
      </c>
      <c r="G306" s="28">
        <f t="shared" si="29"/>
        <v>0</v>
      </c>
      <c r="H306" s="28">
        <f t="shared" si="30"/>
        <v>0</v>
      </c>
      <c r="I306" s="29">
        <f>IF(Table1[[#This Row],[Principal Closing]]&lt;L306,Table1[[#This Row],[Principal Closing]],)</f>
        <v>0</v>
      </c>
      <c r="K306" s="39">
        <f>IF(Table1[[#This Row],[Principal Closing]]&lt;&gt;0,$L$6,$L$6+$G$10)</f>
        <v>73151.376404025403</v>
      </c>
      <c r="L306" s="40">
        <f t="shared" si="31"/>
        <v>30023233.654361919</v>
      </c>
    </row>
    <row r="307" spans="2:12" ht="15.75" x14ac:dyDescent="0.25">
      <c r="B307" s="26">
        <f t="shared" si="32"/>
        <v>295</v>
      </c>
      <c r="C307" s="27">
        <f t="shared" si="33"/>
        <v>52201</v>
      </c>
      <c r="D307" s="28">
        <f t="shared" si="34"/>
        <v>0</v>
      </c>
      <c r="E307" s="28">
        <f>IF(Table1[[#This Row],[Principal Opening]]&lt;E306,Table1[[#This Row],[Principal Opening]]+Table1[[#This Row],[Interest Portion]],E306)</f>
        <v>0</v>
      </c>
      <c r="F307" s="28">
        <f t="shared" si="28"/>
        <v>0</v>
      </c>
      <c r="G307" s="28">
        <f t="shared" si="29"/>
        <v>0</v>
      </c>
      <c r="H307" s="28">
        <f t="shared" si="30"/>
        <v>0</v>
      </c>
      <c r="I307" s="29">
        <f>IF(Table1[[#This Row],[Principal Closing]]&lt;L307,Table1[[#This Row],[Principal Closing]],)</f>
        <v>0</v>
      </c>
      <c r="K307" s="37">
        <f>IF(Table1[[#This Row],[Principal Closing]]&lt;&gt;0,$L$6,$L$6+$G$10)</f>
        <v>73151.376404025403</v>
      </c>
      <c r="L307" s="38">
        <f t="shared" si="31"/>
        <v>30397348.881073602</v>
      </c>
    </row>
    <row r="308" spans="2:12" ht="15.75" x14ac:dyDescent="0.25">
      <c r="B308" s="26">
        <f t="shared" si="32"/>
        <v>296</v>
      </c>
      <c r="C308" s="27">
        <f t="shared" si="33"/>
        <v>52232</v>
      </c>
      <c r="D308" s="28">
        <f t="shared" si="34"/>
        <v>0</v>
      </c>
      <c r="E308" s="28">
        <f>IF(Table1[[#This Row],[Principal Opening]]&lt;E307,Table1[[#This Row],[Principal Opening]]+Table1[[#This Row],[Interest Portion]],E307)</f>
        <v>0</v>
      </c>
      <c r="F308" s="28">
        <f t="shared" si="28"/>
        <v>0</v>
      </c>
      <c r="G308" s="28">
        <f t="shared" si="29"/>
        <v>0</v>
      </c>
      <c r="H308" s="28">
        <f t="shared" si="30"/>
        <v>0</v>
      </c>
      <c r="I308" s="29">
        <f>IF(Table1[[#This Row],[Principal Closing]]&lt;L308,Table1[[#This Row],[Principal Closing]],)</f>
        <v>0</v>
      </c>
      <c r="K308" s="42">
        <f>IF(Table1[[#This Row],[Principal Closing]]&lt;&gt;0,$L$6,$L$6+$G$10)</f>
        <v>73151.376404025403</v>
      </c>
      <c r="L308" s="41">
        <f t="shared" si="31"/>
        <v>30775205.260052402</v>
      </c>
    </row>
    <row r="309" spans="2:12" ht="15.75" x14ac:dyDescent="0.25">
      <c r="B309" s="26">
        <f t="shared" si="32"/>
        <v>297</v>
      </c>
      <c r="C309" s="27">
        <f t="shared" si="33"/>
        <v>52263</v>
      </c>
      <c r="D309" s="28">
        <f t="shared" si="34"/>
        <v>0</v>
      </c>
      <c r="E309" s="28">
        <f>IF(Table1[[#This Row],[Principal Opening]]&lt;E308,Table1[[#This Row],[Principal Opening]]+Table1[[#This Row],[Interest Portion]],E308)</f>
        <v>0</v>
      </c>
      <c r="F309" s="28">
        <f t="shared" si="28"/>
        <v>0</v>
      </c>
      <c r="G309" s="28">
        <f t="shared" si="29"/>
        <v>0</v>
      </c>
      <c r="H309" s="28">
        <f t="shared" si="30"/>
        <v>0</v>
      </c>
      <c r="I309" s="29">
        <f>IF(Table1[[#This Row],[Principal Closing]]&lt;L309,Table1[[#This Row],[Principal Closing]],)</f>
        <v>0</v>
      </c>
      <c r="K309" s="37">
        <f>IF(Table1[[#This Row],[Principal Closing]]&lt;&gt;0,$L$6,$L$6+$G$10)</f>
        <v>73151.376404025403</v>
      </c>
      <c r="L309" s="38">
        <f t="shared" si="31"/>
        <v>31156840.20282099</v>
      </c>
    </row>
    <row r="310" spans="2:12" ht="15.75" x14ac:dyDescent="0.25">
      <c r="B310" s="26">
        <f t="shared" si="32"/>
        <v>298</v>
      </c>
      <c r="C310" s="27">
        <f t="shared" si="33"/>
        <v>52291</v>
      </c>
      <c r="D310" s="28">
        <f t="shared" si="34"/>
        <v>0</v>
      </c>
      <c r="E310" s="28">
        <f>IF(Table1[[#This Row],[Principal Opening]]&lt;E309,Table1[[#This Row],[Principal Opening]]+Table1[[#This Row],[Interest Portion]],E309)</f>
        <v>0</v>
      </c>
      <c r="F310" s="28">
        <f t="shared" si="28"/>
        <v>0</v>
      </c>
      <c r="G310" s="28">
        <f t="shared" si="29"/>
        <v>0</v>
      </c>
      <c r="H310" s="28">
        <f t="shared" si="30"/>
        <v>0</v>
      </c>
      <c r="I310" s="29">
        <f>IF(Table1[[#This Row],[Principal Closing]]&lt;L310,Table1[[#This Row],[Principal Closing]],)</f>
        <v>0</v>
      </c>
      <c r="K310" s="39">
        <f>IF(Table1[[#This Row],[Principal Closing]]&lt;&gt;0,$L$6,$L$6+$G$10)</f>
        <v>73151.376404025403</v>
      </c>
      <c r="L310" s="40">
        <f t="shared" si="31"/>
        <v>31542291.495017264</v>
      </c>
    </row>
    <row r="311" spans="2:12" ht="15.75" x14ac:dyDescent="0.25">
      <c r="B311" s="26">
        <f t="shared" si="32"/>
        <v>299</v>
      </c>
      <c r="C311" s="27">
        <f t="shared" si="33"/>
        <v>52322</v>
      </c>
      <c r="D311" s="28">
        <f t="shared" si="34"/>
        <v>0</v>
      </c>
      <c r="E311" s="28">
        <f>IF(Table1[[#This Row],[Principal Opening]]&lt;E310,Table1[[#This Row],[Principal Opening]]+Table1[[#This Row],[Interest Portion]],E310)</f>
        <v>0</v>
      </c>
      <c r="F311" s="28">
        <f t="shared" si="28"/>
        <v>0</v>
      </c>
      <c r="G311" s="28">
        <f t="shared" si="29"/>
        <v>0</v>
      </c>
      <c r="H311" s="28">
        <f t="shared" si="30"/>
        <v>0</v>
      </c>
      <c r="I311" s="29">
        <f>IF(Table1[[#This Row],[Principal Closing]]&lt;L311,Table1[[#This Row],[Principal Closing]],)</f>
        <v>0</v>
      </c>
      <c r="K311" s="37">
        <f>IF(Table1[[#This Row],[Principal Closing]]&lt;&gt;0,$L$6,$L$6+$G$10)</f>
        <v>73151.376404025403</v>
      </c>
      <c r="L311" s="38">
        <f t="shared" si="31"/>
        <v>31931597.300135501</v>
      </c>
    </row>
    <row r="312" spans="2:12" ht="16.5" thickBot="1" x14ac:dyDescent="0.3">
      <c r="B312" s="30">
        <f t="shared" si="32"/>
        <v>300</v>
      </c>
      <c r="C312" s="31">
        <f t="shared" si="33"/>
        <v>52352</v>
      </c>
      <c r="D312" s="32">
        <f t="shared" si="34"/>
        <v>0</v>
      </c>
      <c r="E312" s="32">
        <f>IF(Table1[[#This Row],[Principal Opening]]&lt;E311,Table1[[#This Row],[Principal Opening]]+Table1[[#This Row],[Interest Portion]],E311)</f>
        <v>0</v>
      </c>
      <c r="F312" s="32">
        <f t="shared" si="28"/>
        <v>0</v>
      </c>
      <c r="G312" s="32">
        <f t="shared" si="29"/>
        <v>0</v>
      </c>
      <c r="H312" s="32">
        <f t="shared" si="30"/>
        <v>0</v>
      </c>
      <c r="I312" s="33">
        <f>IF(Table1[[#This Row],[Principal Closing]]&lt;L312,Table1[[#This Row],[Principal Closing]],)</f>
        <v>0</v>
      </c>
      <c r="K312" s="43">
        <f>IF(Table1[[#This Row],[Principal Closing]]&lt;&gt;0,$L$6,$L$6+$G$10)</f>
        <v>73151.376404025403</v>
      </c>
      <c r="L312" s="44">
        <f t="shared" si="31"/>
        <v>32324796.163304921</v>
      </c>
    </row>
    <row r="313" spans="2:12" x14ac:dyDescent="0.25">
      <c r="B313" s="34"/>
      <c r="C313" s="35"/>
      <c r="D313" s="36"/>
      <c r="E313" s="36"/>
      <c r="F313" s="36"/>
      <c r="G313" s="36"/>
      <c r="H313" s="36"/>
    </row>
    <row r="314" spans="2:12" s="65" customFormat="1" x14ac:dyDescent="0.2">
      <c r="B314" s="72" t="s">
        <v>26</v>
      </c>
      <c r="C314" s="72"/>
      <c r="D314" s="72"/>
      <c r="E314" s="72"/>
      <c r="F314" s="72"/>
      <c r="G314" s="72"/>
      <c r="H314" s="72"/>
      <c r="I314" s="72"/>
    </row>
    <row r="321" spans="5:5" x14ac:dyDescent="0.25">
      <c r="E321" s="68" t="s">
        <v>34</v>
      </c>
    </row>
  </sheetData>
  <sheetProtection password="FFB7" sheet="1" formatCells="0" formatColumns="0" formatRows="0" insertColumns="0" insertRows="0" insertHyperlinks="0" deleteColumns="0" deleteRows="0" selectLockedCells="1" sort="0" autoFilter="0" pivotTables="0"/>
  <mergeCells count="8">
    <mergeCell ref="K4:L4"/>
    <mergeCell ref="B314:I314"/>
    <mergeCell ref="D4:G4"/>
    <mergeCell ref="D6:F6"/>
    <mergeCell ref="D7:F7"/>
    <mergeCell ref="D8:F8"/>
    <mergeCell ref="D9:F9"/>
    <mergeCell ref="D10:F10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Sheet</vt:lpstr>
      <vt:lpstr>Prepayment 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2019-04-17T09:07:48Z</dcterms:created>
  <dcterms:modified xsi:type="dcterms:W3CDTF">2020-12-17T05:16:21Z</dcterms:modified>
</cp:coreProperties>
</file>